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Work\CurrentTester\support\ReportTemplates\"/>
    </mc:Choice>
  </mc:AlternateContent>
  <xr:revisionPtr revIDLastSave="0" documentId="13_ncr:1_{BAA79598-92A9-4218-8EB5-1F0675C60DFD}" xr6:coauthVersionLast="47" xr6:coauthVersionMax="47" xr10:uidLastSave="{00000000-0000-0000-0000-000000000000}"/>
  <bookViews>
    <workbookView xWindow="47415" yWindow="840" windowWidth="46725" windowHeight="17385" tabRatio="861" xr2:uid="{00000000-000D-0000-FFFF-FFFF00000000}"/>
  </bookViews>
  <sheets>
    <sheet name="Messwerte" sheetId="2" r:id="rId1"/>
    <sheet name="Temperatur" sheetId="23" r:id="rId2"/>
    <sheet name="Widerstand" sheetId="8" r:id="rId3"/>
    <sheet name="Intervalle" sheetId="1" r:id="rId4"/>
    <sheet name="_Intervalle_Temperatur 1" sheetId="18" r:id="rId5"/>
    <sheet name="_Intervalle_Temperatur 2" sheetId="19" r:id="rId6"/>
    <sheet name="_Intervalle_Temperatur 3" sheetId="20" r:id="rId7"/>
    <sheet name="_Intervalle_Temperatur 4" sheetId="22" r:id="rId8"/>
    <sheet name="_Intervalle_Temperatur 5" sheetId="26" r:id="rId9"/>
    <sheet name="_Intervalle_Temperatur 6" sheetId="27" r:id="rId10"/>
    <sheet name="_Intervalle_Temperatur 7" sheetId="28" r:id="rId11"/>
    <sheet name="_Intervalle_Temperatur 8" sheetId="29" r:id="rId12"/>
    <sheet name="_Intervalle_Temperatur 9" sheetId="30" r:id="rId13"/>
    <sheet name="_Intervalle_Temperatur 10" sheetId="31" r:id="rId14"/>
    <sheet name="Strom Kurve Werte" sheetId="10" r:id="rId15"/>
    <sheet name="Strombelastbarkeit" sheetId="11" r:id="rId16"/>
    <sheet name="Strom Derating" sheetId="12" r:id="rId17"/>
  </sheets>
  <definedNames>
    <definedName name="dynCurrent">OFFSET(Messwerte!$T$10,,,COUNT(Messwerte!$T:$T),)</definedName>
    <definedName name="dynCurrentDerate1">OFFSET('Strom Kurve Werte'!$C$39,,,,COUNT('Strom Kurve Werte'!$39:$39))</definedName>
    <definedName name="dynCurrentDerate10">OFFSET('Strom Kurve Werte'!$C$48,,,,COUNT('Strom Kurve Werte'!$48:$48))</definedName>
    <definedName name="dynCurrentDerate2">OFFSET('Strom Kurve Werte'!$C$40,,,,COUNT('Strom Kurve Werte'!$40:$40))</definedName>
    <definedName name="dynCurrentDerate3">OFFSET('Strom Kurve Werte'!$C$41,,,,COUNT('Strom Kurve Werte'!$41:$41))</definedName>
    <definedName name="dynCurrentDerate4">OFFSET('Strom Kurve Werte'!$C$42,,,,COUNT('Strom Kurve Werte'!$42:$42))</definedName>
    <definedName name="dynCurrentDerate5">OFFSET('Strom Kurve Werte'!$C$43,,,,COUNT('Strom Kurve Werte'!$43:$43))</definedName>
    <definedName name="dynCurrentDerate6">OFFSET('Strom Kurve Werte'!$C$44,,,,COUNT('Strom Kurve Werte'!$44:$44))</definedName>
    <definedName name="dynCurrentDerate7">OFFSET('Strom Kurve Werte'!$C$45,,,,COUNT('Strom Kurve Werte'!$45:$45))</definedName>
    <definedName name="dynCurrentDerate8">OFFSET('Strom Kurve Werte'!$C$46,,,,COUNT('Strom Kurve Werte'!$46:$46))</definedName>
    <definedName name="dynCurrentDerate9">OFFSET('Strom Kurve Werte'!$C$47,,,,COUNT('Strom Kurve Werte'!$47:$47))</definedName>
    <definedName name="dynCurrentRate">OFFSET('Strom Kurve Werte'!$C$3,,,,COUNT('Strom Kurve Werte'!$3:$3))</definedName>
    <definedName name="dynMaxTemp">OFFSET(Messwerte!$O$10,,,COUNT(Messwerte!$O:$O),)</definedName>
    <definedName name="dynMaxTempInterval1">OFFSET(Messwerte!$X$10,,,Intervalle!$EA$1,)</definedName>
    <definedName name="dynMaxTempInterval10">OFFSET(Messwerte!$AG$10,,,Intervalle!$EA$1,)</definedName>
    <definedName name="dynMaxTempInterval2">OFFSET(Messwerte!$Y$10,,,Intervalle!$EA$1,)</definedName>
    <definedName name="dynMaxTempInterval3">OFFSET(Messwerte!$Z$10,,,Intervalle!$EA$1,)</definedName>
    <definedName name="dynMaxTempInterval4">OFFSET(Messwerte!$AA$10,,,Intervalle!$EA$1,)</definedName>
    <definedName name="dynMaxTempInterval5">OFFSET(Messwerte!$AB$10,,,Intervalle!$EA$1,)</definedName>
    <definedName name="dynMaxTempInterval6">OFFSET(Messwerte!$AC$10,,,Intervalle!$EA$1,)</definedName>
    <definedName name="dynMaxTempInterval7">OFFSET(Messwerte!$AD$10,,,Intervalle!$EA$1,)</definedName>
    <definedName name="dynMaxTempInterval8">OFFSET(Messwerte!$AE$10,,,Intervalle!$EA$1,)</definedName>
    <definedName name="dynMaxTempInterval9">OFFSET(Messwerte!$AF$10,,,Intervalle!$EA$1,)</definedName>
    <definedName name="dynResistance">OFFSET(Messwerte!$D$10,,,COUNT(Messwerte!$D:$D),)</definedName>
    <definedName name="dynResistanceInterval1">OFFSET(Intervalle!$C$3,,,Intervalle!$EA$1,)</definedName>
    <definedName name="dynResistanceInterval10">OFFSET(Intervalle!$DP$3,,,Intervalle!$EA$1,)</definedName>
    <definedName name="dynResistanceInterval2">OFFSET(Intervalle!$P$3,,,Intervalle!$EA$1,)</definedName>
    <definedName name="dynResistanceInterval3">OFFSET(Intervalle!$AC$3,,,Intervalle!$EA$1,)</definedName>
    <definedName name="dynResistanceInterval4">OFFSET(Intervalle!$AP$3,,,Intervalle!$EA$1,)</definedName>
    <definedName name="dynResistanceInterval5">OFFSET(Intervalle!$BC$3,,,Intervalle!$EA$1,)</definedName>
    <definedName name="dynResistanceInterval6">OFFSET(Intervalle!$BP$3,,,Intervalle!$EA$1,)</definedName>
    <definedName name="dynResistanceInterval7">OFFSET(Intervalle!$CC$3,,,Intervalle!$EA$1,)</definedName>
    <definedName name="dynResistanceInterval8">OFFSET(Intervalle!$CP$3,,,Intervalle!$EA$1,)</definedName>
    <definedName name="dynResistanceInterval9">OFFSET(Intervalle!$DC$3,,,Intervalle!$EA$1,)</definedName>
    <definedName name="dynTemp1">OFFSET(Messwerte!$E$10,,,COUNT(Messwerte!$E:$E),)</definedName>
    <definedName name="dynTemp10">OFFSET(Messwerte!$N$10,,,COUNT(Messwerte!$N:$N),)</definedName>
    <definedName name="dynTemp10Interval1">OFFSET(Intervalle!$M$3,,,Intervalle!$EA$1,)</definedName>
    <definedName name="dynTemp10Interval10">OFFSET(Intervalle!$DZ$3,,,Intervalle!$EA$1,)</definedName>
    <definedName name="dynTemp10Interval2">OFFSET(Intervalle!$Z$3,,,Intervalle!$EA$1,)</definedName>
    <definedName name="dynTemp10Interval3">OFFSET(Intervalle!$AM$3,,,Intervalle!$EA$1,)</definedName>
    <definedName name="dynTemp10Interval4">OFFSET(Intervalle!$AZ$3,,,Intervalle!$EA$1,)</definedName>
    <definedName name="dynTemp10Interval5">OFFSET(Intervalle!$BM$3,,,Intervalle!$EA$1,)</definedName>
    <definedName name="dynTemp10Interval6">OFFSET(Intervalle!$BZ$3,,,Intervalle!$EA$1,)</definedName>
    <definedName name="dynTemp10Interval7">OFFSET(Intervalle!$CM$3,,,Intervalle!$EA$1,)</definedName>
    <definedName name="dynTemp10Interval8">OFFSET(Intervalle!$CZ$3,,,Intervalle!$EA$1,)</definedName>
    <definedName name="dynTemp10Interval9">OFFSET(Intervalle!$DM$3,,,Intervalle!$EA$1,)</definedName>
    <definedName name="dynTemp1Interval1">OFFSET(Intervalle!$D$3,,,Intervalle!$EA$1,)</definedName>
    <definedName name="dynTemp1Interval10">OFFSET(Intervalle!$DQ$3,,,Intervalle!$EA$1,)</definedName>
    <definedName name="dynTemp1Interval2">OFFSET(Intervalle!$Q$3,,,Intervalle!$EA$1,)</definedName>
    <definedName name="dynTemp1Interval3">OFFSET(Intervalle!$AD$3,,,Intervalle!$EA$1,)</definedName>
    <definedName name="dynTemp1Interval4">OFFSET(Intervalle!$AQ$3,,,Intervalle!$EA$1,)</definedName>
    <definedName name="dynTemp1Interval5">OFFSET(Intervalle!$BD$3,,,Intervalle!$EA$1,)</definedName>
    <definedName name="dynTemp1Interval6">OFFSET(Intervalle!$BQ$3,,,Intervalle!$EA$1,)</definedName>
    <definedName name="dynTemp1Interval7">OFFSET(Intervalle!$CD$3,,,Intervalle!$EA$1,)</definedName>
    <definedName name="dynTemp1Interval8">OFFSET(Intervalle!$CQ$3,,,Intervalle!$EA$1,)</definedName>
    <definedName name="dynTemp1Interval9">OFFSET(Intervalle!$DD$3,,,Intervalle!$EA$1,)</definedName>
    <definedName name="dynTemp2">OFFSET(Messwerte!$F$10,,,COUNT(Messwerte!$F:$F),)</definedName>
    <definedName name="dynTemp2Interval1">OFFSET(Intervalle!$E$3,,,Intervalle!$EA$1,)</definedName>
    <definedName name="dynTemp2Interval10">OFFSET(Intervalle!$DR$3,,,Intervalle!$EA$1,)</definedName>
    <definedName name="dynTemp2Interval2">OFFSET(Intervalle!$R$3,,,Intervalle!$EA$1,)</definedName>
    <definedName name="dynTemp2Interval3">OFFSET(Intervalle!$AE$3,,,Intervalle!$EA$1,)</definedName>
    <definedName name="dynTemp2Interval4">OFFSET(Intervalle!$AR$3,,,Intervalle!$EA$1,)</definedName>
    <definedName name="dynTemp2Interval5">OFFSET(Intervalle!$BE$3,,,Intervalle!$EA$1,)</definedName>
    <definedName name="dynTemp2Interval6">OFFSET(Intervalle!$BR$3,,,Intervalle!$EA$1,)</definedName>
    <definedName name="dynTemp2Interval7">OFFSET(Intervalle!$CE$3,,,Intervalle!$EA$1,)</definedName>
    <definedName name="dynTemp2Interval8">OFFSET(Intervalle!$CR$3,,,Intervalle!$EA$1,)</definedName>
    <definedName name="dynTemp2Interval9">OFFSET(Intervalle!$DE$3,,,Intervalle!$EA$1,)</definedName>
    <definedName name="dynTemp3">OFFSET(Messwerte!$G$10,,,COUNT(Messwerte!$G:$G),)</definedName>
    <definedName name="dynTemp3Interval1">OFFSET(Intervalle!$F$3,,,Intervalle!$EA$1,)</definedName>
    <definedName name="dynTemp3Interval10">OFFSET(Intervalle!$DS$3,,,Intervalle!$EA$1,)</definedName>
    <definedName name="dynTemp3Interval2">OFFSET(Intervalle!$S$3,,,Intervalle!$EA$1,)</definedName>
    <definedName name="dynTemp3Interval3">OFFSET(Intervalle!$AF$3,,,Intervalle!$EA$1,)</definedName>
    <definedName name="dynTemp3Interval4">OFFSET(Intervalle!$AS$3,,,Intervalle!$EA$1,)</definedName>
    <definedName name="dynTemp3Interval5">OFFSET(Intervalle!$BF$3,,,Intervalle!$EA$1,)</definedName>
    <definedName name="dynTemp3Interval6">OFFSET(Intervalle!$BS$3,,,Intervalle!$EA$1,)</definedName>
    <definedName name="dynTemp3Interval7">OFFSET(Intervalle!$CF$3,,,Intervalle!$EA$1,)</definedName>
    <definedName name="dynTemp3Interval8">OFFSET(Intervalle!$CS$3,,,Intervalle!$EA$1,)</definedName>
    <definedName name="dynTemp3Interval9">OFFSET(Intervalle!$DF$3,,,Intervalle!$EA$1,)</definedName>
    <definedName name="dynTemp4">OFFSET(Messwerte!$H$10,,,COUNT(Messwerte!$H:$H),)</definedName>
    <definedName name="dynTemp4Interval1">OFFSET(Intervalle!$G$3,,,Intervalle!$EA$1,)</definedName>
    <definedName name="dynTemp4Interval10">OFFSET(Intervalle!$DT$3,,,Intervalle!$EA$1,)</definedName>
    <definedName name="dynTemp4Interval2">OFFSET(Intervalle!$T$3,,,Intervalle!$EA$1,)</definedName>
    <definedName name="dynTemp4Interval3">OFFSET(Intervalle!$AG$3,,,Intervalle!$EA$1,)</definedName>
    <definedName name="dynTemp4Interval4">OFFSET(Intervalle!$AT$3,,,Intervalle!$EA$1,)</definedName>
    <definedName name="dynTemp4Interval5">OFFSET(Intervalle!$BG$3,,,Intervalle!$EA$1,)</definedName>
    <definedName name="dynTemp4Interval6">OFFSET(Intervalle!$BT$3,,,Intervalle!$EA$1,)</definedName>
    <definedName name="dynTemp4Interval7">OFFSET(Intervalle!$CG$3,,,Intervalle!$EA$1,)</definedName>
    <definedName name="dynTemp4Interval8">OFFSET(Intervalle!$CT$3,,,Intervalle!$EA$1,)</definedName>
    <definedName name="dynTemp4Interval9">OFFSET(Intervalle!$DG$3,,,Intervalle!$EA$1,)</definedName>
    <definedName name="dynTemp5">OFFSET(Messwerte!$I$10,,,COUNT(Messwerte!$I:$I),)</definedName>
    <definedName name="dynTemp5Interval1">OFFSET(Intervalle!$H$3,,,Intervalle!$EA$1,)</definedName>
    <definedName name="dynTemp5Interval10">OFFSET(Intervalle!$DU$3,,,Intervalle!$EA$1,)</definedName>
    <definedName name="dynTemp5Interval2">OFFSET(Intervalle!$U$3,,,Intervalle!$EA$1,)</definedName>
    <definedName name="dynTemp5Interval3">OFFSET(Intervalle!$AH$3,,,Intervalle!$EA$1,)</definedName>
    <definedName name="dynTemp5Interval4">OFFSET(Intervalle!$AU$3,,,Intervalle!$EA$1,)</definedName>
    <definedName name="dynTemp5Interval5">OFFSET(Intervalle!$BH$3,,,Intervalle!$EA$1,)</definedName>
    <definedName name="dynTemp5Interval6">OFFSET(Intervalle!$BU$3,,,Intervalle!$EA$1,)</definedName>
    <definedName name="dynTemp5Interval7">OFFSET(Intervalle!$CH$3,,,Intervalle!$EA$1,)</definedName>
    <definedName name="dynTemp5Interval8">OFFSET(Intervalle!$CU$3,,,Intervalle!$EA$1,)</definedName>
    <definedName name="dynTemp5Interval9">OFFSET(Intervalle!$DH$3,,,Intervalle!$EA$1,)</definedName>
    <definedName name="dynTemp6">OFFSET(Messwerte!$J$10,,,COUNT(Messwerte!$J:$J),)</definedName>
    <definedName name="dynTemp6Interval1">OFFSET(Intervalle!$I$3,,,Intervalle!$EA$1,)</definedName>
    <definedName name="dynTemp6Interval10">OFFSET(Intervalle!$DV$3,,,Intervalle!$EA$1,)</definedName>
    <definedName name="dynTemp6Interval2">OFFSET(Intervalle!$V$3,,,Intervalle!$EA$1,)</definedName>
    <definedName name="dynTemp6Interval3">OFFSET(Intervalle!$AI$3,,,Intervalle!$EA$1,)</definedName>
    <definedName name="dynTemp6Interval4">OFFSET(Intervalle!$AV$3,,,Intervalle!$EA$1,)</definedName>
    <definedName name="dynTemp6Interval5">OFFSET(Intervalle!$BI$3,,,Intervalle!$EA$1,)</definedName>
    <definedName name="dynTemp6Interval6">OFFSET(Intervalle!$BV$3,,,Intervalle!$EA$1,)</definedName>
    <definedName name="dynTemp6Interval7">OFFSET(Intervalle!$CI$3,,,Intervalle!$EA$1,)</definedName>
    <definedName name="dynTemp6Interval8">OFFSET(Intervalle!$CV$3,,,Intervalle!$EA$1,)</definedName>
    <definedName name="dynTemp6Interval9">OFFSET(Intervalle!$DI$3,,,Intervalle!$EA$1,)</definedName>
    <definedName name="dynTemp7">OFFSET(Messwerte!$K$10,,,COUNT(Messwerte!$K:$K),)</definedName>
    <definedName name="dynTemp7Interval1">OFFSET(Intervalle!$J$3,,,Intervalle!$EA$1,)</definedName>
    <definedName name="dynTemp7Interval10">OFFSET(Intervalle!$DW$3,,,Intervalle!$EA$1,)</definedName>
    <definedName name="dynTemp7Interval2">OFFSET(Intervalle!$W$3,,,Intervalle!$EA$1,)</definedName>
    <definedName name="dynTemp7Interval3">OFFSET(Intervalle!$AJ$3,,,Intervalle!$EA$1,)</definedName>
    <definedName name="dynTemp7Interval4">OFFSET(Intervalle!$AW$3,,,Intervalle!$EA$1,)</definedName>
    <definedName name="dynTemp7Interval5">OFFSET(Intervalle!$BJ$3,,,Intervalle!$EA$1,)</definedName>
    <definedName name="dynTemp7Interval6">OFFSET(Intervalle!$BW$3,,,Intervalle!$EA$1,)</definedName>
    <definedName name="dynTemp7Interval7">OFFSET(Intervalle!$CJ$3,,,Intervalle!$EA$1,)</definedName>
    <definedName name="dynTemp7Interval8">OFFSET(Intervalle!$CW$3,,,Intervalle!$EA$1,)</definedName>
    <definedName name="dynTemp7Interval9">OFFSET(Intervalle!$DJ$3,,,Intervalle!$EA$1,)</definedName>
    <definedName name="dynTemp8">OFFSET(Messwerte!$L$10,,,COUNT(Messwerte!$L:$L),)</definedName>
    <definedName name="dynTemp8Interval1">OFFSET(Intervalle!$K$3,,,Intervalle!$EA$1,)</definedName>
    <definedName name="dynTemp8Interval10">OFFSET(Intervalle!$DX$3,,,Intervalle!$EA$1,)</definedName>
    <definedName name="dynTemp8Interval2">OFFSET(Intervalle!$X$3,,,Intervalle!$EA$1,)</definedName>
    <definedName name="dynTemp8Interval3">OFFSET(Intervalle!$AK$3,,,Intervalle!$EA$1,)</definedName>
    <definedName name="dynTemp8Interval4">OFFSET(Intervalle!$AX$3,,,Intervalle!$EA$1,)</definedName>
    <definedName name="dynTemp8Interval5">OFFSET(Intervalle!$BK$3,,,Intervalle!$EA$1,)</definedName>
    <definedName name="dynTemp8Interval6">OFFSET(Intervalle!$BX$3,,,Intervalle!$EA$1,)</definedName>
    <definedName name="dynTemp8Interval7">OFFSET(Intervalle!$CK$3,,,Intervalle!$EA$1,)</definedName>
    <definedName name="dynTemp8Interval8">OFFSET(Intervalle!$CX$3,,,Intervalle!$EA$1,)</definedName>
    <definedName name="dynTemp8Interval9">OFFSET(Intervalle!$DK$3,,,Intervalle!$EA$1,)</definedName>
    <definedName name="dynTemp9">OFFSET(Messwerte!$M$10,,,COUNT(Messwerte!$M:$M),)</definedName>
    <definedName name="dynTemp9Interval1">OFFSET(Intervalle!$L$3,,,Intervalle!$EA$1,)</definedName>
    <definedName name="dynTemp9Interval10">OFFSET(Intervalle!$DY$3,,,Intervalle!$EA$1,)</definedName>
    <definedName name="dynTemp9Interval2">OFFSET(Intervalle!$Y$3,,,Intervalle!$EA$1,)</definedName>
    <definedName name="dynTemp9Interval3">OFFSET(Intervalle!$AL$3,,,Intervalle!$EA$1,)</definedName>
    <definedName name="dynTemp9Interval4">OFFSET(Intervalle!$AY$3,,,Intervalle!$EA$1,)</definedName>
    <definedName name="dynTemp9Interval5">OFFSET(Intervalle!$BL$3,,,Intervalle!$EA$1,)</definedName>
    <definedName name="dynTemp9Interval6">OFFSET(Intervalle!$BY$3,,,Intervalle!$EA$1,)</definedName>
    <definedName name="dynTemp9Interval7">OFFSET(Intervalle!$CL$3,,,Intervalle!$EA$1,)</definedName>
    <definedName name="dynTemp9Interval8">OFFSET(Intervalle!$CY$3,,,Intervalle!$EA$1,)</definedName>
    <definedName name="dynTemp9Interval9">OFFSET(Intervalle!$DL$3,,,Intervalle!$EA$1,)</definedName>
    <definedName name="dynTempDerate1">OFFSET('Strom Kurve Werte'!$C$26,,,,COUNT('Strom Kurve Werte'!$26:$26))</definedName>
    <definedName name="dynTempDerate10">OFFSET('Strom Kurve Werte'!$C$35,,,,COUNT('Strom Kurve Werte'!$35:$35))</definedName>
    <definedName name="dynTempDerate2">OFFSET('Strom Kurve Werte'!$C$27,,,,COUNT('Strom Kurve Werte'!$27:$27))</definedName>
    <definedName name="dynTempDerate3">OFFSET('Strom Kurve Werte'!$C$28,,,,COUNT('Strom Kurve Werte'!$28:$28))</definedName>
    <definedName name="dynTempDerate4">OFFSET('Strom Kurve Werte'!$C$29,,,,COUNT('Strom Kurve Werte'!$29:$29))</definedName>
    <definedName name="dynTempDerate5">OFFSET('Strom Kurve Werte'!$C$30,,,,COUNT('Strom Kurve Werte'!$30:$30))</definedName>
    <definedName name="dynTempDerate6">OFFSET('Strom Kurve Werte'!$C$31,,,,COUNT('Strom Kurve Werte'!$31:$31))</definedName>
    <definedName name="dynTempDerate7">OFFSET('Strom Kurve Werte'!$C$32,,,,COUNT('Strom Kurve Werte'!$32:$32))</definedName>
    <definedName name="dynTempDerate8">OFFSET('Strom Kurve Werte'!$C$33,,,,COUNT('Strom Kurve Werte'!$33:$33))</definedName>
    <definedName name="dynTempDerate9">OFFSET('Strom Kurve Werte'!$C$34,,,,COUNT('Strom Kurve Werte'!$34:$34))</definedName>
    <definedName name="dynTempRate1">OFFSET('Strom Kurve Werte'!$C$16,,,,COUNT('Strom Kurve Werte'!$16:$16))</definedName>
    <definedName name="dynTempRate10">OFFSET('Strom Kurve Werte'!$C$25,,,,COUNT('Strom Kurve Werte'!$25:$25))</definedName>
    <definedName name="dynTempRate2">OFFSET('Strom Kurve Werte'!$C$17,,,,COUNT('Strom Kurve Werte'!$17:$17))</definedName>
    <definedName name="dynTempRate3">OFFSET('Strom Kurve Werte'!$C$18,,,,COUNT('Strom Kurve Werte'!$18:$18))</definedName>
    <definedName name="dynTempRate4">OFFSET('Strom Kurve Werte'!$C$19,,,,COUNT('Strom Kurve Werte'!$19:$19))</definedName>
    <definedName name="dynTempRate5">OFFSET('Strom Kurve Werte'!$C$20,,,,COUNT('Strom Kurve Werte'!$20:$20))</definedName>
    <definedName name="dynTempRate6">OFFSET('Strom Kurve Werte'!$C$21,,,,COUNT('Strom Kurve Werte'!$21:$21))</definedName>
    <definedName name="dynTempRate7">OFFSET('Strom Kurve Werte'!$C$22,,,,COUNT('Strom Kurve Werte'!$22:$22))</definedName>
    <definedName name="dynTempRate8">OFFSET('Strom Kurve Werte'!$C$23,,,,COUNT('Strom Kurve Werte'!$23:$23))</definedName>
    <definedName name="dynTempRate9">OFFSET('Strom Kurve Werte'!$C$24,,,,COUNT('Strom Kurve Werte'!$24:$24))</definedName>
    <definedName name="dynTime">OFFSET(Messwerte!$B$10,,,COUNT(Messwerte!$B:$B),)</definedName>
    <definedName name="dynTimeCurrent">OFFSET(Messwerte!$R$10,,,COUNT(Messwerte!$R:$R),)</definedName>
    <definedName name="dynTimeInterval">OFFSET(Messwerte!$B$10,,,Intervalle!$EA$1,)</definedName>
  </definedNames>
  <calcPr calcId="191029"/>
  <customWorkbookViews>
    <customWorkbookView name="test" guid="{0C656E72-87B9-4C95-8287-517038B0F031}" maximized="1" windowWidth="1276" windowHeight="577" activeSheetId="8"/>
    <customWorkbookView name="test2" guid="{6EA2F660-001E-40DA-8FB9-E9797D2637C4}" maximized="1" windowWidth="1276" windowHeight="57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A4" i="10" l="1"/>
  <c r="A5" i="10"/>
  <c r="A15" i="10"/>
  <c r="A14" i="10"/>
  <c r="A13" i="10"/>
  <c r="A12" i="10"/>
  <c r="A11" i="10"/>
  <c r="A10" i="10"/>
  <c r="A9" i="10"/>
  <c r="A8" i="10"/>
  <c r="A7" i="10"/>
  <c r="A6" i="10"/>
  <c r="C40" i="10" l="1"/>
  <c r="C41" i="10"/>
  <c r="C42" i="10"/>
  <c r="C43" i="10"/>
  <c r="C44" i="10"/>
  <c r="C45" i="10"/>
  <c r="C46" i="10"/>
  <c r="C47" i="10"/>
  <c r="C48" i="10"/>
  <c r="C39" i="10"/>
  <c r="C35" i="10" l="1"/>
  <c r="C34" i="10"/>
  <c r="C33" i="10"/>
  <c r="C32" i="10"/>
  <c r="C31" i="10"/>
  <c r="C30" i="10"/>
  <c r="C29" i="10"/>
  <c r="C28" i="10"/>
  <c r="C27" i="10"/>
  <c r="C26" i="10" l="1"/>
  <c r="O1" i="10"/>
  <c r="X9" i="2"/>
  <c r="A3" i="10"/>
  <c r="AB2" i="1"/>
  <c r="AC2" i="1"/>
  <c r="AD2" i="1"/>
  <c r="F5" i="10" s="1"/>
  <c r="AE2" i="1"/>
  <c r="F6" i="10" s="1"/>
  <c r="AF2" i="1"/>
  <c r="F7" i="10" s="1"/>
  <c r="AG2" i="1"/>
  <c r="F8" i="10" s="1"/>
  <c r="AH2" i="1"/>
  <c r="F9" i="10" s="1"/>
  <c r="AI2" i="1"/>
  <c r="F10" i="10" s="1"/>
  <c r="AJ2" i="1"/>
  <c r="F11" i="10" s="1"/>
  <c r="AK2" i="1"/>
  <c r="F12" i="10" s="1"/>
  <c r="AL2" i="1"/>
  <c r="F13" i="10" s="1"/>
  <c r="AM2" i="1"/>
  <c r="F14" i="10" s="1"/>
  <c r="AO2" i="1"/>
  <c r="AP2" i="1"/>
  <c r="AQ2" i="1"/>
  <c r="G5" i="10" s="1"/>
  <c r="AR2" i="1"/>
  <c r="G6" i="10" s="1"/>
  <c r="AS2" i="1"/>
  <c r="G7" i="10" s="1"/>
  <c r="AT2" i="1"/>
  <c r="G8" i="10" s="1"/>
  <c r="AU2" i="1"/>
  <c r="G9" i="10" s="1"/>
  <c r="AV2" i="1"/>
  <c r="G10" i="10" s="1"/>
  <c r="AW2" i="1"/>
  <c r="G11" i="10" s="1"/>
  <c r="AX2" i="1"/>
  <c r="G12" i="10" s="1"/>
  <c r="AY2" i="1"/>
  <c r="G13" i="10" s="1"/>
  <c r="AZ2" i="1"/>
  <c r="G14" i="10" s="1"/>
  <c r="BB2" i="1"/>
  <c r="BC2" i="1"/>
  <c r="BD2" i="1"/>
  <c r="H5" i="10" s="1"/>
  <c r="BE2" i="1"/>
  <c r="H6" i="10" s="1"/>
  <c r="BF2" i="1"/>
  <c r="H7" i="10" s="1"/>
  <c r="BG2" i="1"/>
  <c r="H8" i="10" s="1"/>
  <c r="BH2" i="1"/>
  <c r="H9" i="10" s="1"/>
  <c r="BI2" i="1"/>
  <c r="H10" i="10" s="1"/>
  <c r="BJ2" i="1"/>
  <c r="H11" i="10" s="1"/>
  <c r="BK2" i="1"/>
  <c r="H12" i="10" s="1"/>
  <c r="BL2" i="1"/>
  <c r="H13" i="10" s="1"/>
  <c r="BM2" i="1"/>
  <c r="H14" i="10" s="1"/>
  <c r="BO2" i="1"/>
  <c r="BP2" i="1"/>
  <c r="BQ2" i="1"/>
  <c r="I5" i="10" s="1"/>
  <c r="BR2" i="1"/>
  <c r="I6" i="10" s="1"/>
  <c r="BS2" i="1"/>
  <c r="I7" i="10" s="1"/>
  <c r="BT2" i="1"/>
  <c r="I8" i="10" s="1"/>
  <c r="BU2" i="1"/>
  <c r="I9" i="10" s="1"/>
  <c r="BV2" i="1"/>
  <c r="I10" i="10" s="1"/>
  <c r="BW2" i="1"/>
  <c r="I11" i="10" s="1"/>
  <c r="BX2" i="1"/>
  <c r="I12" i="10" s="1"/>
  <c r="BY2" i="1"/>
  <c r="I13" i="10" s="1"/>
  <c r="BZ2" i="1"/>
  <c r="I14" i="10" s="1"/>
  <c r="CB2" i="1"/>
  <c r="CC2" i="1"/>
  <c r="CD2" i="1"/>
  <c r="J5" i="10" s="1"/>
  <c r="CE2" i="1"/>
  <c r="J6" i="10" s="1"/>
  <c r="CF2" i="1"/>
  <c r="J7" i="10" s="1"/>
  <c r="CG2" i="1"/>
  <c r="J8" i="10" s="1"/>
  <c r="CH2" i="1"/>
  <c r="J9" i="10" s="1"/>
  <c r="CI2" i="1"/>
  <c r="J10" i="10" s="1"/>
  <c r="CJ2" i="1"/>
  <c r="J11" i="10" s="1"/>
  <c r="CK2" i="1"/>
  <c r="J12" i="10" s="1"/>
  <c r="CL2" i="1"/>
  <c r="J13" i="10" s="1"/>
  <c r="CM2" i="1"/>
  <c r="J14" i="10" s="1"/>
  <c r="CO2" i="1"/>
  <c r="CP2" i="1"/>
  <c r="CQ2" i="1"/>
  <c r="K5" i="10" s="1"/>
  <c r="CR2" i="1"/>
  <c r="K6" i="10" s="1"/>
  <c r="CS2" i="1"/>
  <c r="K7" i="10" s="1"/>
  <c r="CT2" i="1"/>
  <c r="K8" i="10" s="1"/>
  <c r="CU2" i="1"/>
  <c r="K9" i="10" s="1"/>
  <c r="CV2" i="1"/>
  <c r="K10" i="10" s="1"/>
  <c r="CW2" i="1"/>
  <c r="K11" i="10" s="1"/>
  <c r="CX2" i="1"/>
  <c r="K12" i="10" s="1"/>
  <c r="CY2" i="1"/>
  <c r="K13" i="10" s="1"/>
  <c r="CZ2" i="1"/>
  <c r="K14" i="10" s="1"/>
  <c r="DB2" i="1"/>
  <c r="DC2" i="1"/>
  <c r="DD2" i="1"/>
  <c r="L5" i="10" s="1"/>
  <c r="DE2" i="1"/>
  <c r="L6" i="10" s="1"/>
  <c r="DF2" i="1"/>
  <c r="L7" i="10" s="1"/>
  <c r="DG2" i="1"/>
  <c r="L8" i="10" s="1"/>
  <c r="DH2" i="1"/>
  <c r="L9" i="10" s="1"/>
  <c r="DI2" i="1"/>
  <c r="L10" i="10" s="1"/>
  <c r="DJ2" i="1"/>
  <c r="L11" i="10" s="1"/>
  <c r="DK2" i="1"/>
  <c r="L12" i="10" s="1"/>
  <c r="DL2" i="1"/>
  <c r="L13" i="10" s="1"/>
  <c r="DM2" i="1"/>
  <c r="L14" i="10" s="1"/>
  <c r="DO2" i="1"/>
  <c r="DP2" i="1"/>
  <c r="DQ2" i="1"/>
  <c r="M5" i="10" s="1"/>
  <c r="DR2" i="1"/>
  <c r="M6" i="10" s="1"/>
  <c r="DS2" i="1"/>
  <c r="M7" i="10" s="1"/>
  <c r="DT2" i="1"/>
  <c r="M8" i="10" s="1"/>
  <c r="DU2" i="1"/>
  <c r="M9" i="10" s="1"/>
  <c r="DV2" i="1"/>
  <c r="M10" i="10" s="1"/>
  <c r="DW2" i="1"/>
  <c r="M11" i="10" s="1"/>
  <c r="DX2" i="1"/>
  <c r="M12" i="10" s="1"/>
  <c r="DY2" i="1"/>
  <c r="M13" i="10" s="1"/>
  <c r="DZ2" i="1"/>
  <c r="M14" i="10" s="1"/>
  <c r="DN2" i="1"/>
  <c r="DA2" i="1"/>
  <c r="CN2" i="1"/>
  <c r="CA2" i="1"/>
  <c r="BN2" i="1"/>
  <c r="BA2" i="1"/>
  <c r="AN2" i="1"/>
  <c r="AA2" i="1"/>
  <c r="N2" i="1"/>
  <c r="O2" i="1"/>
  <c r="P2" i="1"/>
  <c r="Q2" i="1"/>
  <c r="E5" i="10" s="1"/>
  <c r="R2" i="1"/>
  <c r="E6" i="10" s="1"/>
  <c r="S2" i="1"/>
  <c r="E7" i="10" s="1"/>
  <c r="T2" i="1"/>
  <c r="E8" i="10" s="1"/>
  <c r="U2" i="1"/>
  <c r="E9" i="10" s="1"/>
  <c r="V2" i="1"/>
  <c r="E10" i="10" s="1"/>
  <c r="W2" i="1"/>
  <c r="E11" i="10" s="1"/>
  <c r="X2" i="1"/>
  <c r="E12" i="10" s="1"/>
  <c r="Y2" i="1"/>
  <c r="E13" i="10" s="1"/>
  <c r="Z2" i="1"/>
  <c r="E14" i="10" s="1"/>
  <c r="A2" i="1"/>
  <c r="E2" i="1"/>
  <c r="D6" i="10" s="1"/>
  <c r="F2" i="1"/>
  <c r="D7" i="10" s="1"/>
  <c r="G2" i="1"/>
  <c r="D8" i="10" s="1"/>
  <c r="H2" i="1"/>
  <c r="D9" i="10" s="1"/>
  <c r="I2" i="1"/>
  <c r="D10" i="10" s="1"/>
  <c r="J2" i="1"/>
  <c r="D11" i="10" s="1"/>
  <c r="K2" i="1"/>
  <c r="D12" i="10" s="1"/>
  <c r="L2" i="1"/>
  <c r="D13" i="10" s="1"/>
  <c r="M2" i="1"/>
  <c r="D14" i="10" s="1"/>
  <c r="D2" i="1"/>
  <c r="D5" i="10" s="1"/>
  <c r="C2" i="1"/>
  <c r="B2" i="1"/>
  <c r="A26" i="10" l="1"/>
  <c r="A16" i="10"/>
  <c r="B14" i="10"/>
  <c r="B13" i="10"/>
  <c r="B12" i="10"/>
  <c r="B11" i="10"/>
  <c r="B10" i="10"/>
  <c r="B9" i="10"/>
  <c r="B8" i="10"/>
  <c r="B7" i="10"/>
  <c r="B6" i="10"/>
  <c r="B5" i="10"/>
  <c r="M4" i="10"/>
  <c r="L4" i="10"/>
  <c r="K4" i="10"/>
  <c r="J4" i="10"/>
  <c r="I4" i="10"/>
  <c r="H4" i="10"/>
  <c r="G4" i="10"/>
  <c r="F4" i="10"/>
  <c r="E4" i="10"/>
  <c r="D4" i="10"/>
  <c r="V9" i="2"/>
  <c r="G34" i="28"/>
  <c r="G34" i="27"/>
  <c r="AJ9" i="2"/>
  <c r="AI9" i="2"/>
  <c r="AF9" i="2"/>
  <c r="AG9" i="2"/>
  <c r="AH9" i="2"/>
  <c r="Y9" i="2"/>
  <c r="Z9" i="2"/>
  <c r="AA9" i="2"/>
  <c r="AB9" i="2"/>
  <c r="AC9" i="2"/>
  <c r="AD9" i="2"/>
  <c r="AE9" i="2"/>
  <c r="W9" i="2"/>
  <c r="A33" i="10" l="1"/>
  <c r="A23" i="10"/>
  <c r="A35" i="10"/>
  <c r="A25" i="10"/>
  <c r="A22" i="10"/>
  <c r="A32" i="10"/>
  <c r="A34" i="10"/>
  <c r="A24" i="10"/>
  <c r="A28" i="10"/>
  <c r="A18" i="10"/>
  <c r="A21" i="10"/>
  <c r="A31" i="10"/>
  <c r="A30" i="10"/>
  <c r="A20" i="10"/>
  <c r="A27" i="10"/>
  <c r="A17" i="10"/>
  <c r="A19" i="10"/>
  <c r="A29" i="10"/>
  <c r="EA3" i="1"/>
  <c r="D15" i="10" l="1"/>
  <c r="D18" i="10" s="1"/>
  <c r="D28" i="10" s="1"/>
  <c r="E15" i="10"/>
  <c r="F15" i="10"/>
  <c r="K15" i="10"/>
  <c r="K17" i="10" s="1"/>
  <c r="K27" i="10" s="1"/>
  <c r="J15" i="10"/>
  <c r="J18" i="10" s="1"/>
  <c r="J28" i="10" s="1"/>
  <c r="L15" i="10"/>
  <c r="L16" i="10" s="1"/>
  <c r="M15" i="10"/>
  <c r="G15" i="10"/>
  <c r="G17" i="10" s="1"/>
  <c r="G27" i="10" s="1"/>
  <c r="H15" i="10"/>
  <c r="H17" i="10" s="1"/>
  <c r="H27" i="10" s="1"/>
  <c r="I15" i="10"/>
  <c r="I18" i="10" s="1"/>
  <c r="I28" i="10" s="1"/>
  <c r="E23" i="10" l="1"/>
  <c r="E16" i="10"/>
  <c r="E25" i="10"/>
  <c r="E24" i="10"/>
  <c r="E22" i="10"/>
  <c r="E21" i="10"/>
  <c r="E20" i="10"/>
  <c r="E19" i="10"/>
  <c r="E17" i="10"/>
  <c r="E27" i="10" s="1"/>
  <c r="D25" i="10"/>
  <c r="D16" i="10"/>
  <c r="D24" i="10"/>
  <c r="D22" i="10"/>
  <c r="D21" i="10"/>
  <c r="D23" i="10"/>
  <c r="D19" i="10"/>
  <c r="D20" i="10"/>
  <c r="F24" i="10"/>
  <c r="F16" i="10"/>
  <c r="F25" i="10"/>
  <c r="F22" i="10"/>
  <c r="F23" i="10"/>
  <c r="F21" i="10"/>
  <c r="F20" i="10"/>
  <c r="F19" i="10"/>
  <c r="F17" i="10"/>
  <c r="F27" i="10" s="1"/>
  <c r="D17" i="10"/>
  <c r="D27" i="10" s="1"/>
  <c r="E18" i="10"/>
  <c r="E28" i="10" s="1"/>
  <c r="F18" i="10"/>
  <c r="F28" i="10" s="1"/>
  <c r="K18" i="10"/>
  <c r="K28" i="10" s="1"/>
  <c r="J17" i="10"/>
  <c r="J27" i="10" s="1"/>
  <c r="H16" i="10"/>
  <c r="G16" i="10"/>
  <c r="G18" i="10"/>
  <c r="G28" i="10" s="1"/>
  <c r="K16" i="10"/>
  <c r="H22" i="10"/>
  <c r="H24" i="10"/>
  <c r="H21" i="10"/>
  <c r="H23" i="10"/>
  <c r="H25" i="10"/>
  <c r="H20" i="10"/>
  <c r="H19" i="10"/>
  <c r="L17" i="10"/>
  <c r="L27" i="10" s="1"/>
  <c r="J22" i="10"/>
  <c r="J25" i="10"/>
  <c r="J23" i="10"/>
  <c r="J24" i="10"/>
  <c r="J21" i="10"/>
  <c r="J20" i="10"/>
  <c r="J19" i="10"/>
  <c r="I21" i="10"/>
  <c r="I23" i="10"/>
  <c r="I24" i="10"/>
  <c r="I25" i="10"/>
  <c r="I22" i="10"/>
  <c r="I20" i="10"/>
  <c r="I19" i="10"/>
  <c r="I16" i="10"/>
  <c r="L21" i="10"/>
  <c r="L22" i="10"/>
  <c r="L24" i="10"/>
  <c r="L25" i="10"/>
  <c r="L23" i="10"/>
  <c r="L20" i="10"/>
  <c r="L19" i="10"/>
  <c r="L18" i="10"/>
  <c r="L28" i="10" s="1"/>
  <c r="M21" i="10"/>
  <c r="M22" i="10"/>
  <c r="M25" i="10"/>
  <c r="M23" i="10"/>
  <c r="M24" i="10"/>
  <c r="M20" i="10"/>
  <c r="M19" i="10"/>
  <c r="J16" i="10"/>
  <c r="M18" i="10"/>
  <c r="M28" i="10" s="1"/>
  <c r="M17" i="10"/>
  <c r="M27" i="10" s="1"/>
  <c r="M16" i="10"/>
  <c r="I17" i="10"/>
  <c r="I27" i="10" s="1"/>
  <c r="G23" i="10"/>
  <c r="G21" i="10"/>
  <c r="G25" i="10"/>
  <c r="G22" i="10"/>
  <c r="G24" i="10"/>
  <c r="G20" i="10"/>
  <c r="G19" i="10"/>
  <c r="H18" i="10"/>
  <c r="H28" i="10" s="1"/>
  <c r="K22" i="10"/>
  <c r="K21" i="10"/>
  <c r="K23" i="10"/>
  <c r="K25" i="10"/>
  <c r="K24" i="10"/>
  <c r="K20" i="10"/>
  <c r="K19" i="10"/>
  <c r="M2" i="10"/>
  <c r="L2" i="10"/>
  <c r="K2" i="10"/>
  <c r="J2" i="10"/>
  <c r="I2" i="10"/>
  <c r="H2" i="10"/>
  <c r="G2" i="10"/>
  <c r="F2" i="10"/>
  <c r="E2" i="10"/>
  <c r="D2" i="10"/>
  <c r="K26" i="10" l="1"/>
  <c r="J26" i="10"/>
  <c r="I26" i="10"/>
  <c r="D3" i="10"/>
  <c r="M3" i="10"/>
  <c r="L3" i="10"/>
  <c r="K3" i="10"/>
  <c r="J3" i="10"/>
  <c r="I3" i="10"/>
  <c r="H3" i="10"/>
  <c r="G3" i="10"/>
  <c r="F3" i="10"/>
  <c r="E3" i="10"/>
  <c r="A1" i="10"/>
  <c r="J43" i="10" l="1"/>
  <c r="J41" i="10"/>
  <c r="J46" i="10"/>
  <c r="J39" i="10"/>
  <c r="J42" i="10"/>
  <c r="J32" i="10" s="1"/>
  <c r="J44" i="10"/>
  <c r="J34" i="10" s="1"/>
  <c r="J47" i="10"/>
  <c r="J45" i="10"/>
  <c r="J35" i="10" s="1"/>
  <c r="J40" i="10"/>
  <c r="J48" i="10"/>
  <c r="K40" i="10"/>
  <c r="K48" i="10"/>
  <c r="K46" i="10"/>
  <c r="K39" i="10"/>
  <c r="K29" i="10" s="1"/>
  <c r="K43" i="10"/>
  <c r="K33" i="10" s="1"/>
  <c r="K41" i="10"/>
  <c r="K31" i="10" s="1"/>
  <c r="K44" i="10"/>
  <c r="K47" i="10"/>
  <c r="K42" i="10"/>
  <c r="K45" i="10"/>
  <c r="K35" i="10" s="1"/>
  <c r="L26" i="10"/>
  <c r="L45" i="10"/>
  <c r="L35" i="10" s="1"/>
  <c r="L48" i="10"/>
  <c r="L43" i="10"/>
  <c r="L33" i="10" s="1"/>
  <c r="L40" i="10"/>
  <c r="L44" i="10"/>
  <c r="L46" i="10"/>
  <c r="L39" i="10"/>
  <c r="L29" i="10" s="1"/>
  <c r="L41" i="10"/>
  <c r="L31" i="10" s="1"/>
  <c r="L47" i="10"/>
  <c r="L42" i="10"/>
  <c r="L32" i="10" s="1"/>
  <c r="M26" i="10"/>
  <c r="M42" i="10"/>
  <c r="M40" i="10"/>
  <c r="M41" i="10"/>
  <c r="M45" i="10"/>
  <c r="M35" i="10" s="1"/>
  <c r="M48" i="10"/>
  <c r="M43" i="10"/>
  <c r="M33" i="10" s="1"/>
  <c r="M46" i="10"/>
  <c r="M39" i="10"/>
  <c r="M29" i="10" s="1"/>
  <c r="M44" i="10"/>
  <c r="M47" i="10"/>
  <c r="D26" i="10"/>
  <c r="D45" i="10"/>
  <c r="D35" i="10" s="1"/>
  <c r="D43" i="10"/>
  <c r="D33" i="10" s="1"/>
  <c r="D40" i="10"/>
  <c r="D30" i="10" s="1"/>
  <c r="D48" i="10"/>
  <c r="D46" i="10"/>
  <c r="D39" i="10"/>
  <c r="D41" i="10"/>
  <c r="D44" i="10"/>
  <c r="D47" i="10"/>
  <c r="D42" i="10"/>
  <c r="D32" i="10" s="1"/>
  <c r="G26" i="10"/>
  <c r="G44" i="10"/>
  <c r="G34" i="10" s="1"/>
  <c r="G43" i="10"/>
  <c r="G33" i="10" s="1"/>
  <c r="G47" i="10"/>
  <c r="G42" i="10"/>
  <c r="G45" i="10"/>
  <c r="G35" i="10" s="1"/>
  <c r="G40" i="10"/>
  <c r="G30" i="10" s="1"/>
  <c r="G48" i="10"/>
  <c r="G46" i="10"/>
  <c r="G39" i="10"/>
  <c r="G29" i="10" s="1"/>
  <c r="G41" i="10"/>
  <c r="G31" i="10" s="1"/>
  <c r="I46" i="10"/>
  <c r="I39" i="10"/>
  <c r="I44" i="10"/>
  <c r="I45" i="10"/>
  <c r="I35" i="10" s="1"/>
  <c r="I41" i="10"/>
  <c r="I31" i="10" s="1"/>
  <c r="I47" i="10"/>
  <c r="I42" i="10"/>
  <c r="I32" i="10" s="1"/>
  <c r="I40" i="10"/>
  <c r="I30" i="10" s="1"/>
  <c r="I48" i="10"/>
  <c r="I43" i="10"/>
  <c r="E26" i="10"/>
  <c r="E42" i="10"/>
  <c r="E32" i="10" s="1"/>
  <c r="E48" i="10"/>
  <c r="E45" i="10"/>
  <c r="E35" i="10" s="1"/>
  <c r="E40" i="10"/>
  <c r="E30" i="10" s="1"/>
  <c r="E43" i="10"/>
  <c r="E33" i="10" s="1"/>
  <c r="E46" i="10"/>
  <c r="E39" i="10"/>
  <c r="E41" i="10"/>
  <c r="E44" i="10"/>
  <c r="E34" i="10" s="1"/>
  <c r="E47" i="10"/>
  <c r="F26" i="10"/>
  <c r="F47" i="10"/>
  <c r="F45" i="10"/>
  <c r="F35" i="10" s="1"/>
  <c r="F39" i="10"/>
  <c r="F29" i="10" s="1"/>
  <c r="F42" i="10"/>
  <c r="F32" i="10" s="1"/>
  <c r="F40" i="10"/>
  <c r="F30" i="10" s="1"/>
  <c r="F48" i="10"/>
  <c r="F43" i="10"/>
  <c r="F33" i="10" s="1"/>
  <c r="F46" i="10"/>
  <c r="F41" i="10"/>
  <c r="F31" i="10" s="1"/>
  <c r="F44" i="10"/>
  <c r="F34" i="10" s="1"/>
  <c r="H26" i="10"/>
  <c r="H41" i="10"/>
  <c r="H44" i="10"/>
  <c r="H34" i="10" s="1"/>
  <c r="H47" i="10"/>
  <c r="H42" i="10"/>
  <c r="H32" i="10" s="1"/>
  <c r="H45" i="10"/>
  <c r="H35" i="10" s="1"/>
  <c r="H40" i="10"/>
  <c r="H30" i="10" s="1"/>
  <c r="H43" i="10"/>
  <c r="H33" i="10" s="1"/>
  <c r="H46" i="10"/>
  <c r="H39" i="10"/>
  <c r="H48" i="10"/>
  <c r="K30" i="10"/>
  <c r="K34" i="10"/>
  <c r="K32" i="10"/>
  <c r="L30" i="10"/>
  <c r="L34" i="10"/>
  <c r="D29" i="10"/>
  <c r="D31" i="10"/>
  <c r="D34" i="10"/>
  <c r="M32" i="10"/>
  <c r="M30" i="10"/>
  <c r="M34" i="10"/>
  <c r="M31" i="10"/>
  <c r="G32" i="10"/>
  <c r="I29" i="10"/>
  <c r="I34" i="10"/>
  <c r="I33" i="10"/>
  <c r="E29" i="10"/>
  <c r="E31" i="10"/>
  <c r="H31" i="10"/>
  <c r="H29" i="10"/>
  <c r="J33" i="10"/>
  <c r="J29" i="10"/>
  <c r="J31" i="10"/>
  <c r="J30" i="10"/>
</calcChain>
</file>

<file path=xl/sharedStrings.xml><?xml version="1.0" encoding="utf-8"?>
<sst xmlns="http://schemas.openxmlformats.org/spreadsheetml/2006/main" count="259" uniqueCount="40">
  <si>
    <t>Test ID:</t>
  </si>
  <si>
    <t xml:space="preserve"> </t>
  </si>
  <si>
    <t>Zeitstempel</t>
  </si>
  <si>
    <t>Strom [A]</t>
  </si>
  <si>
    <t>Temperatur 1 [°C]</t>
  </si>
  <si>
    <t>Temperatur 2 [°C]</t>
  </si>
  <si>
    <t>Spannung 2 [V]</t>
  </si>
  <si>
    <t>Spannung 1 [V]</t>
  </si>
  <si>
    <t>Max. Temperatur [°C]</t>
  </si>
  <si>
    <t>Prüflingsbezeichnung:</t>
  </si>
  <si>
    <t>Bediener:</t>
  </si>
  <si>
    <t>Arbeitshub [mm]</t>
  </si>
  <si>
    <t>Nennstrom [A]</t>
  </si>
  <si>
    <t>Widerstand [mΩ]</t>
  </si>
  <si>
    <t>Stromprofil</t>
  </si>
  <si>
    <t>Messungen</t>
  </si>
  <si>
    <t>Zeit [s]</t>
  </si>
  <si>
    <t>Temperatur 3 [°C]</t>
  </si>
  <si>
    <t>Kommentar</t>
  </si>
  <si>
    <t>Umgebungstemperatur</t>
  </si>
  <si>
    <t>Temperatur 4 [°C]</t>
  </si>
  <si>
    <t>Temperatur 5 [°C]</t>
  </si>
  <si>
    <t>Temperatur 6 [°C]</t>
  </si>
  <si>
    <t>Temperatur 7 [°C]</t>
  </si>
  <si>
    <t>Temperatur 8 [°C]</t>
  </si>
  <si>
    <t>Temperatur 9 [°C]</t>
  </si>
  <si>
    <t>Temperatur 10 [°C]</t>
  </si>
  <si>
    <t>* für das letzte Drittel des Intervalls</t>
  </si>
  <si>
    <t>Intervall 1:</t>
  </si>
  <si>
    <t>Intervall 2:</t>
  </si>
  <si>
    <t>Intervall 3:</t>
  </si>
  <si>
    <t>Intervall 4:</t>
  </si>
  <si>
    <t>Intervall 5:</t>
  </si>
  <si>
    <t>Intervall 6:</t>
  </si>
  <si>
    <t>Intervall 7:</t>
  </si>
  <si>
    <t>Intervall 8:</t>
  </si>
  <si>
    <t>Intervall 9:</t>
  </si>
  <si>
    <t>Intervall 10:</t>
  </si>
  <si>
    <t>Druckluftkühlung</t>
  </si>
  <si>
    <t>Druck [bar]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</si>
</sst>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1">
    <xf numFmtId="0" fontId="0" fillId="0" borderId="0" xfId="0"/>
    <xf numFmtId="0" fontId="5" fillId="0" borderId="0" xfId="0" applyFont="1"/>
    <xf numFmtId="0" fontId="0" fillId="2" borderId="0" xfId="0" applyFill="1"/>
    <xf numFmtId="0" fontId="1" fillId="2" borderId="0" xfId="0" applyFont="1" applyFill="1"/>
    <xf numFmtId="49" fontId="3" fillId="0" borderId="6" xfId="0" applyNumberFormat="1" applyFont="1" applyBorder="1" applyAlignment="1">
      <alignment horizontal="left"/>
    </xf>
    <xf numFmtId="49" fontId="1" fillId="3" borderId="9" xfId="0" applyNumberFormat="1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 wrapText="1"/>
    </xf>
    <xf numFmtId="2" fontId="3" fillId="0" borderId="7" xfId="0" applyNumberFormat="1" applyFont="1" applyBorder="1" applyAlignment="1">
      <alignment horizontal="left"/>
    </xf>
    <xf numFmtId="164" fontId="3" fillId="0" borderId="7" xfId="0" applyNumberFormat="1" applyFont="1" applyBorder="1" applyAlignment="1">
      <alignment horizontal="left"/>
    </xf>
    <xf numFmtId="164" fontId="3" fillId="0" borderId="14" xfId="0" applyNumberFormat="1" applyFont="1" applyBorder="1" applyAlignment="1">
      <alignment horizontal="left"/>
    </xf>
    <xf numFmtId="2" fontId="3" fillId="0" borderId="13" xfId="0" applyNumberFormat="1" applyFont="1" applyBorder="1" applyAlignment="1">
      <alignment horizontal="left"/>
    </xf>
    <xf numFmtId="164" fontId="3" fillId="0" borderId="13" xfId="0" applyNumberFormat="1" applyFont="1" applyBorder="1" applyAlignment="1">
      <alignment horizontal="left"/>
    </xf>
    <xf numFmtId="164" fontId="3" fillId="2" borderId="8" xfId="0" applyNumberFormat="1" applyFont="1" applyFill="1" applyBorder="1" applyAlignment="1">
      <alignment horizontal="left"/>
    </xf>
    <xf numFmtId="2" fontId="3" fillId="2" borderId="7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1" fontId="5" fillId="0" borderId="0" xfId="0" applyNumberFormat="1" applyFont="1"/>
    <xf numFmtId="2" fontId="3" fillId="2" borderId="6" xfId="0" applyNumberFormat="1" applyFont="1" applyFill="1" applyBorder="1" applyAlignment="1">
      <alignment horizontal="left"/>
    </xf>
    <xf numFmtId="2" fontId="3" fillId="0" borderId="12" xfId="0" applyNumberFormat="1" applyFont="1" applyBorder="1" applyAlignment="1">
      <alignment horizontal="left"/>
    </xf>
    <xf numFmtId="0" fontId="1" fillId="3" borderId="21" xfId="0" applyFont="1" applyFill="1" applyBorder="1" applyAlignment="1">
      <alignment horizontal="left" wrapText="1"/>
    </xf>
    <xf numFmtId="164" fontId="3" fillId="0" borderId="17" xfId="0" applyNumberFormat="1" applyFont="1" applyBorder="1" applyAlignment="1">
      <alignment horizontal="left"/>
    </xf>
    <xf numFmtId="2" fontId="0" fillId="0" borderId="6" xfId="0" applyNumberFormat="1" applyBorder="1" applyAlignment="1">
      <alignment horizontal="left"/>
    </xf>
    <xf numFmtId="49" fontId="1" fillId="3" borderId="24" xfId="0" applyNumberFormat="1" applyFont="1" applyFill="1" applyBorder="1" applyAlignment="1">
      <alignment horizontal="left"/>
    </xf>
    <xf numFmtId="49" fontId="1" fillId="3" borderId="25" xfId="0" applyNumberFormat="1" applyFont="1" applyFill="1" applyBorder="1" applyAlignment="1">
      <alignment horizontal="left"/>
    </xf>
    <xf numFmtId="0" fontId="6" fillId="2" borderId="0" xfId="0" applyFont="1" applyFill="1"/>
    <xf numFmtId="164" fontId="3" fillId="2" borderId="17" xfId="0" applyNumberFormat="1" applyFont="1" applyFill="1" applyBorder="1" applyAlignment="1">
      <alignment horizontal="left"/>
    </xf>
    <xf numFmtId="164" fontId="3" fillId="0" borderId="27" xfId="0" applyNumberFormat="1" applyFont="1" applyBorder="1" applyAlignment="1">
      <alignment horizontal="left"/>
    </xf>
    <xf numFmtId="0" fontId="1" fillId="3" borderId="26" xfId="0" applyFont="1" applyFill="1" applyBorder="1" applyAlignment="1">
      <alignment horizontal="left" wrapText="1"/>
    </xf>
    <xf numFmtId="164" fontId="5" fillId="0" borderId="0" xfId="0" applyNumberFormat="1" applyFont="1"/>
    <xf numFmtId="0" fontId="1" fillId="3" borderId="26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18" xfId="0" applyFont="1" applyFill="1" applyBorder="1"/>
    <xf numFmtId="0" fontId="3" fillId="2" borderId="0" xfId="0" applyFont="1" applyFill="1"/>
    <xf numFmtId="0" fontId="5" fillId="2" borderId="0" xfId="0" applyFont="1" applyFill="1"/>
    <xf numFmtId="0" fontId="7" fillId="0" borderId="0" xfId="0" applyFont="1"/>
    <xf numFmtId="2" fontId="5" fillId="0" borderId="0" xfId="0" applyNumberFormat="1" applyFont="1"/>
    <xf numFmtId="2" fontId="0" fillId="0" borderId="29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8" fillId="3" borderId="20" xfId="0" applyFont="1" applyFill="1" applyBorder="1" applyAlignment="1">
      <alignment horizontal="center"/>
    </xf>
    <xf numFmtId="49" fontId="1" fillId="3" borderId="37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2" fontId="0" fillId="0" borderId="38" xfId="0" applyNumberFormat="1" applyBorder="1" applyAlignment="1">
      <alignment horizontal="left"/>
    </xf>
    <xf numFmtId="49" fontId="3" fillId="0" borderId="38" xfId="0" applyNumberFormat="1" applyFont="1" applyBorder="1" applyAlignment="1">
      <alignment horizontal="left"/>
    </xf>
    <xf numFmtId="2" fontId="3" fillId="0" borderId="40" xfId="0" applyNumberFormat="1" applyFont="1" applyBorder="1" applyAlignment="1">
      <alignment horizontal="left"/>
    </xf>
    <xf numFmtId="164" fontId="3" fillId="0" borderId="40" xfId="0" applyNumberFormat="1" applyFont="1" applyBorder="1" applyAlignment="1">
      <alignment horizontal="left"/>
    </xf>
    <xf numFmtId="164" fontId="3" fillId="0" borderId="39" xfId="0" applyNumberFormat="1" applyFont="1" applyBorder="1" applyAlignment="1">
      <alignment horizontal="left"/>
    </xf>
    <xf numFmtId="2" fontId="3" fillId="0" borderId="38" xfId="0" applyNumberFormat="1" applyFont="1" applyBorder="1" applyAlignment="1">
      <alignment horizontal="left"/>
    </xf>
    <xf numFmtId="164" fontId="3" fillId="0" borderId="44" xfId="0" applyNumberFormat="1" applyFont="1" applyBorder="1" applyAlignment="1">
      <alignment horizontal="left"/>
    </xf>
    <xf numFmtId="164" fontId="3" fillId="2" borderId="44" xfId="0" applyNumberFormat="1" applyFont="1" applyFill="1" applyBorder="1" applyAlignment="1">
      <alignment horizontal="left"/>
    </xf>
    <xf numFmtId="0" fontId="1" fillId="3" borderId="45" xfId="0" applyFont="1" applyFill="1" applyBorder="1" applyAlignment="1">
      <alignment horizontal="left"/>
    </xf>
    <xf numFmtId="0" fontId="1" fillId="3" borderId="4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46" xfId="0" applyFont="1" applyFill="1" applyBorder="1" applyAlignment="1">
      <alignment horizontal="left" wrapText="1"/>
    </xf>
    <xf numFmtId="0" fontId="1" fillId="3" borderId="19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/>
    </xf>
    <xf numFmtId="0" fontId="1" fillId="3" borderId="47" xfId="0" applyFont="1" applyFill="1" applyBorder="1" applyAlignment="1">
      <alignment horizontal="left"/>
    </xf>
    <xf numFmtId="0" fontId="1" fillId="3" borderId="48" xfId="0" applyFont="1" applyFill="1" applyBorder="1" applyAlignment="1">
      <alignment horizontal="left"/>
    </xf>
    <xf numFmtId="2" fontId="0" fillId="0" borderId="44" xfId="0" applyNumberFormat="1" applyBorder="1" applyAlignment="1">
      <alignment horizontal="left"/>
    </xf>
    <xf numFmtId="2" fontId="0" fillId="0" borderId="8" xfId="0" applyNumberFormat="1" applyBorder="1" applyAlignment="1">
      <alignment horizontal="left"/>
    </xf>
    <xf numFmtId="165" fontId="0" fillId="0" borderId="51" xfId="0" applyNumberFormat="1" applyBorder="1" applyAlignment="1">
      <alignment horizontal="left"/>
    </xf>
    <xf numFmtId="165" fontId="0" fillId="0" borderId="52" xfId="0" applyNumberFormat="1" applyBorder="1" applyAlignment="1">
      <alignment horizontal="left"/>
    </xf>
    <xf numFmtId="49" fontId="1" fillId="3" borderId="19" xfId="0" applyNumberFormat="1" applyFont="1" applyFill="1" applyBorder="1" applyAlignment="1">
      <alignment horizontal="left"/>
    </xf>
    <xf numFmtId="49" fontId="3" fillId="0" borderId="43" xfId="0" applyNumberFormat="1" applyFont="1" applyBorder="1" applyAlignment="1">
      <alignment horizontal="left"/>
    </xf>
    <xf numFmtId="49" fontId="3" fillId="0" borderId="41" xfId="0" applyNumberFormat="1" applyFont="1" applyBorder="1" applyAlignment="1">
      <alignment horizontal="left"/>
    </xf>
    <xf numFmtId="49" fontId="0" fillId="0" borderId="41" xfId="0" applyNumberFormat="1" applyBorder="1"/>
    <xf numFmtId="49" fontId="0" fillId="0" borderId="50" xfId="0" applyNumberFormat="1" applyBorder="1"/>
    <xf numFmtId="49" fontId="0" fillId="0" borderId="42" xfId="0" applyNumberFormat="1" applyBorder="1"/>
    <xf numFmtId="49" fontId="1" fillId="3" borderId="1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49" fontId="3" fillId="0" borderId="2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0" fillId="0" borderId="2" xfId="0" applyNumberFormat="1" applyBorder="1"/>
    <xf numFmtId="49" fontId="0" fillId="0" borderId="49" xfId="0" applyNumberFormat="1" applyBorder="1"/>
    <xf numFmtId="49" fontId="0" fillId="0" borderId="1" xfId="0" applyNumberFormat="1" applyBorder="1"/>
    <xf numFmtId="49" fontId="3" fillId="0" borderId="15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0" fillId="0" borderId="7" xfId="0" applyNumberFormat="1" applyBorder="1"/>
    <xf numFmtId="49" fontId="0" fillId="0" borderId="17" xfId="0" applyNumberFormat="1" applyBorder="1"/>
    <xf numFmtId="49" fontId="0" fillId="0" borderId="8" xfId="0" applyNumberFormat="1" applyBorder="1"/>
    <xf numFmtId="2" fontId="3" fillId="0" borderId="15" xfId="0" applyNumberFormat="1" applyFont="1" applyBorder="1" applyAlignment="1">
      <alignment horizontal="left"/>
    </xf>
    <xf numFmtId="2" fontId="3" fillId="0" borderId="7" xfId="0" applyNumberFormat="1" applyFont="1" applyBorder="1" applyAlignment="1">
      <alignment horizontal="left"/>
    </xf>
    <xf numFmtId="2" fontId="0" fillId="0" borderId="7" xfId="0" applyNumberFormat="1" applyBorder="1"/>
    <xf numFmtId="2" fontId="0" fillId="0" borderId="17" xfId="0" applyNumberFormat="1" applyBorder="1"/>
    <xf numFmtId="2" fontId="0" fillId="0" borderId="8" xfId="0" applyNumberFormat="1" applyBorder="1"/>
    <xf numFmtId="1" fontId="3" fillId="0" borderId="15" xfId="0" applyNumberFormat="1" applyFont="1" applyBorder="1" applyAlignment="1">
      <alignment horizontal="left"/>
    </xf>
    <xf numFmtId="1" fontId="0" fillId="0" borderId="7" xfId="0" applyNumberFormat="1" applyBorder="1"/>
    <xf numFmtId="1" fontId="0" fillId="0" borderId="17" xfId="0" applyNumberFormat="1" applyBorder="1"/>
    <xf numFmtId="1" fontId="0" fillId="0" borderId="8" xfId="0" applyNumberFormat="1" applyBorder="1"/>
    <xf numFmtId="49" fontId="1" fillId="3" borderId="10" xfId="0" applyNumberFormat="1" applyFont="1" applyFill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0" fontId="1" fillId="3" borderId="26" xfId="0" applyFont="1" applyFill="1" applyBorder="1" applyAlignment="1">
      <alignment wrapText="1"/>
    </xf>
    <xf numFmtId="0" fontId="0" fillId="0" borderId="22" xfId="0" applyBorder="1" applyAlignment="1">
      <alignment wrapText="1"/>
    </xf>
    <xf numFmtId="0" fontId="1" fillId="4" borderId="33" xfId="0" applyFont="1" applyFill="1" applyBorder="1" applyAlignment="1">
      <alignment horizontal="left" wrapText="1"/>
    </xf>
    <xf numFmtId="0" fontId="0" fillId="4" borderId="34" xfId="0" applyFill="1" applyBorder="1" applyAlignment="1">
      <alignment horizontal="left" wrapText="1"/>
    </xf>
    <xf numFmtId="49" fontId="4" fillId="0" borderId="16" xfId="0" applyNumberFormat="1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3" borderId="35" xfId="0" applyFont="1" applyFill="1" applyBorder="1" applyAlignment="1">
      <alignment horizontal="left"/>
    </xf>
    <xf numFmtId="0" fontId="0" fillId="0" borderId="36" xfId="0" applyBorder="1" applyAlignment="1">
      <alignment horizontal="left"/>
    </xf>
    <xf numFmtId="0" fontId="1" fillId="3" borderId="26" xfId="0" applyFont="1" applyFill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1" fillId="3" borderId="33" xfId="0" applyFont="1" applyFill="1" applyBorder="1" applyAlignment="1">
      <alignment wrapText="1"/>
    </xf>
    <xf numFmtId="0" fontId="0" fillId="0" borderId="34" xfId="0" applyBorder="1" applyAlignment="1">
      <alignment wrapText="1"/>
    </xf>
    <xf numFmtId="0" fontId="1" fillId="3" borderId="6" xfId="0" applyFont="1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28" xfId="0" applyFont="1" applyBorder="1"/>
    <xf numFmtId="0" fontId="0" fillId="0" borderId="28" xfId="0" applyBorder="1"/>
    <xf numFmtId="0" fontId="3" fillId="0" borderId="0" xfId="0" applyFont="1"/>
    <xf numFmtId="0" fontId="0" fillId="0" borderId="0" xfId="0"/>
    <xf numFmtId="0" fontId="1" fillId="3" borderId="3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2">
    <cellStyle name="Standard" xfId="0" builtinId="0"/>
    <cellStyle name="Standard 2" xfId="1" xr:uid="{00000000-0005-0000-0000-000001000000}"/>
  </cellStyles>
  <dxfs count="3">
    <dxf>
      <font>
        <strike/>
        <color theme="0" tint="-0.499984740745262"/>
      </font>
    </dxf>
    <dxf>
      <fill>
        <patternFill>
          <bgColor rgb="FFFFFFCC"/>
        </patternFill>
      </fill>
    </dxf>
    <dxf>
      <font>
        <strike/>
        <color theme="0" tint="-0.499984740745262"/>
      </font>
    </dxf>
  </dxfs>
  <tableStyles count="0" defaultTableStyle="TableStyleMedium9" defaultPivotStyle="PivotStyleLight16"/>
  <colors>
    <mruColors>
      <color rgb="FF91FBFE"/>
      <color rgb="FF8080FF"/>
      <color rgb="FF8000FF"/>
      <color rgb="FFFFFFCC"/>
      <color rgb="FFFF9900"/>
      <color rgb="FFFF85C2"/>
      <color rgb="FFFF00FF"/>
      <color rgb="FFA600A6"/>
      <color rgb="FF3399FF"/>
      <color rgb="FF067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4"/>
          <c:order val="1"/>
          <c:tx>
            <c:strRef>
              <c:f>Messwerte!$X$9</c:f>
              <c:strCache>
                <c:ptCount val="1"/>
                <c:pt idx="0">
                  <c:v>Temperatur 1</c:v>
                </c:pt>
              </c:strCache>
            </c:strRef>
          </c:tx>
          <c:spPr>
            <a:ln>
              <a:solidFill>
                <a:srgbClr val="F8F200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[0]!dynTemp1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F1-46A8-8274-05D736E6D1D5}"/>
            </c:ext>
          </c:extLst>
        </c:ser>
        <c:ser>
          <c:idx val="0"/>
          <c:order val="2"/>
          <c:tx>
            <c:strRef>
              <c:f>Messwerte!$Y$9</c:f>
              <c:strCache>
                <c:ptCount val="1"/>
                <c:pt idx="0">
                  <c:v>Temperatur 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[0]!dynTemp2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F1-46A8-8274-05D736E6D1D5}"/>
            </c:ext>
          </c:extLst>
        </c:ser>
        <c:ser>
          <c:idx val="3"/>
          <c:order val="3"/>
          <c:tx>
            <c:strRef>
              <c:f>Messwerte!$Z$9</c:f>
              <c:strCache>
                <c:ptCount val="1"/>
                <c:pt idx="0">
                  <c:v>Temperatur 3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F1-46A8-8274-05D736E6D1D5}"/>
            </c:ext>
          </c:extLst>
        </c:ser>
        <c:ser>
          <c:idx val="5"/>
          <c:order val="4"/>
          <c:tx>
            <c:strRef>
              <c:f>Messwerte!$AA$9</c:f>
              <c:strCache>
                <c:ptCount val="1"/>
                <c:pt idx="0">
                  <c:v>Temperatur 4</c:v>
                </c:pt>
              </c:strCache>
            </c:strRef>
          </c:tx>
          <c:spPr>
            <a:ln>
              <a:solidFill>
                <a:srgbClr val="FF85C2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[0]!dynTemp4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F1-46A8-8274-05D736E6D1D5}"/>
            </c:ext>
          </c:extLst>
        </c:ser>
        <c:ser>
          <c:idx val="6"/>
          <c:order val="5"/>
          <c:tx>
            <c:strRef>
              <c:f>Messwerte!$AB$9</c:f>
              <c:strCache>
                <c:ptCount val="1"/>
                <c:pt idx="0">
                  <c:v>Temperatur 5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F1-46A8-8274-05D736E6D1D5}"/>
            </c:ext>
          </c:extLst>
        </c:ser>
        <c:ser>
          <c:idx val="7"/>
          <c:order val="6"/>
          <c:tx>
            <c:strRef>
              <c:f>Messwerte!$AC$9</c:f>
              <c:strCache>
                <c:ptCount val="1"/>
                <c:pt idx="0">
                  <c:v>Temperatur 6</c:v>
                </c:pt>
              </c:strCache>
            </c:strRef>
          </c:tx>
          <c:spPr>
            <a:ln>
              <a:solidFill>
                <a:srgbClr val="A600A6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[0]!dynTemp6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A6-4558-9B9C-43F37BD95CE2}"/>
            </c:ext>
          </c:extLst>
        </c:ser>
        <c:ser>
          <c:idx val="8"/>
          <c:order val="7"/>
          <c:tx>
            <c:strRef>
              <c:f>Messwerte!$AD$9</c:f>
              <c:strCache>
                <c:ptCount val="1"/>
                <c:pt idx="0">
                  <c:v>Temperatur 7</c:v>
                </c:pt>
              </c:strCache>
            </c:strRef>
          </c:tx>
          <c:spPr>
            <a:ln>
              <a:solidFill>
                <a:srgbClr val="800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[0]!dynTemp7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A6-4558-9B9C-43F37BD95CE2}"/>
            </c:ext>
          </c:extLst>
        </c:ser>
        <c:ser>
          <c:idx val="9"/>
          <c:order val="8"/>
          <c:tx>
            <c:strRef>
              <c:f>Messwerte!$AE$9</c:f>
              <c:strCache>
                <c:ptCount val="1"/>
                <c:pt idx="0">
                  <c:v>Temperatur 8</c:v>
                </c:pt>
              </c:strCache>
            </c:strRef>
          </c:tx>
          <c:spPr>
            <a:ln>
              <a:solidFill>
                <a:srgbClr val="808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[0]!dynTemp8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A6-4558-9B9C-43F37BD95CE2}"/>
            </c:ext>
          </c:extLst>
        </c:ser>
        <c:ser>
          <c:idx val="10"/>
          <c:order val="9"/>
          <c:tx>
            <c:strRef>
              <c:f>Messwerte!$AF$9</c:f>
              <c:strCache>
                <c:ptCount val="1"/>
                <c:pt idx="0">
                  <c:v>Temperatur 9</c:v>
                </c:pt>
              </c:strCache>
            </c:strRef>
          </c:tx>
          <c:spPr>
            <a:ln>
              <a:solidFill>
                <a:srgbClr val="06759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[0]!dynTemp9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A6-4558-9B9C-43F37BD95CE2}"/>
            </c:ext>
          </c:extLst>
        </c:ser>
        <c:ser>
          <c:idx val="11"/>
          <c:order val="10"/>
          <c:tx>
            <c:strRef>
              <c:f>Messwerte!$AG$9</c:f>
              <c:strCache>
                <c:ptCount val="1"/>
                <c:pt idx="0">
                  <c:v>Temperatur 10</c:v>
                </c:pt>
              </c:strCache>
            </c:strRef>
          </c:tx>
          <c:spPr>
            <a:ln>
              <a:solidFill>
                <a:srgbClr val="91FBFE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[0]!dynTemp10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8A6-4558-9B9C-43F37BD95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07872"/>
        <c:axId val="176059264"/>
      </c:scatterChart>
      <c:scatterChart>
        <c:scatterStyle val="smoothMarker"/>
        <c:varyColors val="0"/>
        <c:ser>
          <c:idx val="2"/>
          <c:order val="0"/>
          <c:tx>
            <c:strRef>
              <c:f>Messwerte!$V$9</c:f>
              <c:strCache>
                <c:ptCount val="1"/>
                <c:pt idx="0">
                  <c:v>Strom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xVal>
            <c:numRef>
              <c:f>[0]!dynTimeCurrent</c:f>
            </c:numRef>
          </c:xVal>
          <c:yVal>
            <c:numRef>
              <c:f>[0]!dynCurrent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F1-46A8-8274-05D736E6D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157375"/>
        <c:axId val="892098239"/>
      </c:scatterChart>
      <c:valAx>
        <c:axId val="174407872"/>
        <c:scaling>
          <c:orientation val="minMax"/>
          <c:min val="0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59264"/>
        <c:crosses val="autoZero"/>
        <c:crossBetween val="midCat"/>
      </c:valAx>
      <c:valAx>
        <c:axId val="176059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>
                    <a:solidFill>
                      <a:srgbClr val="FF0000"/>
                    </a:solidFill>
                  </a:defRPr>
                </a:pPr>
                <a:r>
                  <a:rPr lang="en-US"/>
                  <a:t>Temperatur [°C]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4407872"/>
        <c:crosses val="autoZero"/>
        <c:crossBetween val="midCat"/>
        <c:majorUnit val="10"/>
      </c:valAx>
      <c:valAx>
        <c:axId val="892098239"/>
        <c:scaling>
          <c:orientation val="minMax"/>
        </c:scaling>
        <c:delete val="0"/>
        <c:axPos val="r"/>
        <c:title>
          <c:tx>
            <c:strRef>
              <c:f>Messwerte!$C$9</c:f>
              <c:strCache>
                <c:ptCount val="1"/>
                <c:pt idx="0">
                  <c:v>Strom [A]</c:v>
                </c:pt>
              </c:strCache>
            </c:strRef>
          </c:tx>
          <c:overlay val="0"/>
          <c:txPr>
            <a:bodyPr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1" i="0" u="none" strike="noStrike" kern="1200" baseline="0">
                  <a:solidFill>
                    <a:srgbClr val="00B0F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rgbClr val="00B0F0"/>
                </a:solidFill>
              </a:defRPr>
            </a:pPr>
            <a:endParaRPr lang="de-DE"/>
          </a:p>
        </c:txPr>
        <c:crossAx val="898157375"/>
        <c:crosses val="max"/>
        <c:crossBetween val="midCat"/>
      </c:valAx>
      <c:valAx>
        <c:axId val="898157375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892098239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>
              <a:ln>
                <a:noFill/>
              </a:ln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7-4A59-8061-17BCC43F3901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7-4A59-8061-17BCC43F3901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7-4A59-8061-17BCC43F3901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77-4A59-8061-17BCC43F3901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77-4A59-8061-17BCC43F3901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77-4A59-8061-17BCC43F3901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77-4A59-8061-17BCC43F3901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77-4A59-8061-17BCC43F3901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A77-4A59-8061-17BCC43F3901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[0]!dynTemp8Interval10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77-4A59-8061-17BCC43F3901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[0]!dynMaxTempInterval8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77-4A59-8061-17BCC43F3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Messwerte!$L$9</c:f>
              <c:strCache>
                <c:ptCount val="1"/>
                <c:pt idx="0">
                  <c:v>Temperatur 8 [°C]</c:v>
                </c:pt>
              </c:strCache>
            </c:strRef>
          </c:tx>
          <c:overlay val="0"/>
          <c:spPr>
            <a:solidFill>
              <a:srgbClr val="8080FF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C-4E4C-B593-004EC00A8E87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C-4E4C-B593-004EC00A8E87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C-4E4C-B593-004EC00A8E87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2C-4E4C-B593-004EC00A8E87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2C-4E4C-B593-004EC00A8E87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2C-4E4C-B593-004EC00A8E87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2C-4E4C-B593-004EC00A8E87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2C-4E4C-B593-004EC00A8E87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72C-4E4C-B593-004EC00A8E87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[0]!dynTemp9Interval10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2C-4E4C-B593-004EC00A8E87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[0]!dynMaxTempInterval9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2C-4E4C-B593-004EC00A8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Messwerte!$M$9</c:f>
              <c:strCache>
                <c:ptCount val="1"/>
                <c:pt idx="0">
                  <c:v>Temperatur 9 [°C]</c:v>
                </c:pt>
              </c:strCache>
            </c:strRef>
          </c:tx>
          <c:overlay val="0"/>
          <c:spPr>
            <a:solidFill>
              <a:srgbClr val="06759F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C-4881-B5F7-57BF0F29A72E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C-4881-B5F7-57BF0F29A72E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C-4881-B5F7-57BF0F29A72E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4C-4881-B5F7-57BF0F29A72E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4C-4881-B5F7-57BF0F29A72E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4C-4881-B5F7-57BF0F29A72E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4C-4881-B5F7-57BF0F29A72E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4C-4881-B5F7-57BF0F29A72E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4C-4881-B5F7-57BF0F29A72E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[0]!dynTemp10Interval10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4C-4881-B5F7-57BF0F29A72E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[0]!dynMaxTempInterval10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4C-4881-B5F7-57BF0F29A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Messwerte!$N$9</c:f>
              <c:strCache>
                <c:ptCount val="1"/>
                <c:pt idx="0">
                  <c:v>Temperatur 10 [°C]</c:v>
                </c:pt>
              </c:strCache>
            </c:strRef>
          </c:tx>
          <c:overlay val="0"/>
          <c:spPr>
            <a:solidFill>
              <a:srgbClr val="91FBFE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Messwerte!$X$9</c:f>
              <c:strCache>
                <c:ptCount val="1"/>
                <c:pt idx="0">
                  <c:v>Temperatur 1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63-44C2-8FEE-1DE88DD0EB3C}"/>
            </c:ext>
          </c:extLst>
        </c:ser>
        <c:ser>
          <c:idx val="1"/>
          <c:order val="1"/>
          <c:tx>
            <c:strRef>
              <c:f>Messwerte!$Y$9</c:f>
              <c:strCache>
                <c:ptCount val="1"/>
                <c:pt idx="0">
                  <c:v>Temperatur 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[0]!dynTempRate2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EE-430E-BF00-69BA6C3FCF37}"/>
            </c:ext>
          </c:extLst>
        </c:ser>
        <c:ser>
          <c:idx val="2"/>
          <c:order val="2"/>
          <c:tx>
            <c:strRef>
              <c:f>Messwerte!$Z$9</c:f>
              <c:strCache>
                <c:ptCount val="1"/>
                <c:pt idx="0">
                  <c:v>Temperatur 3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CA-4495-91E6-E8523E02509A}"/>
            </c:ext>
          </c:extLst>
        </c:ser>
        <c:ser>
          <c:idx val="3"/>
          <c:order val="3"/>
          <c:tx>
            <c:strRef>
              <c:f>Messwerte!$AA$9</c:f>
              <c:strCache>
                <c:ptCount val="1"/>
                <c:pt idx="0">
                  <c:v>Temperatur 4</c:v>
                </c:pt>
              </c:strCache>
            </c:strRef>
          </c:tx>
          <c:spPr>
            <a:ln>
              <a:solidFill>
                <a:srgbClr val="FF85C2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[0]!dynTempRate4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52-45B6-AAE2-B0FF5C4ABA85}"/>
            </c:ext>
          </c:extLst>
        </c:ser>
        <c:ser>
          <c:idx val="4"/>
          <c:order val="4"/>
          <c:tx>
            <c:strRef>
              <c:f>Messwerte!$AB$9</c:f>
              <c:strCache>
                <c:ptCount val="1"/>
                <c:pt idx="0">
                  <c:v>Temperatur 5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[0]!dynTempRate5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EC-4A94-A586-0318ED13DC3E}"/>
            </c:ext>
          </c:extLst>
        </c:ser>
        <c:ser>
          <c:idx val="5"/>
          <c:order val="5"/>
          <c:tx>
            <c:strRef>
              <c:f>Messwerte!$AC$9</c:f>
              <c:strCache>
                <c:ptCount val="1"/>
                <c:pt idx="0">
                  <c:v>Temperatur 6</c:v>
                </c:pt>
              </c:strCache>
            </c:strRef>
          </c:tx>
          <c:spPr>
            <a:ln>
              <a:solidFill>
                <a:srgbClr val="A600A6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[0]!dynTempRate6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EC-4A94-A586-0318ED13DC3E}"/>
            </c:ext>
          </c:extLst>
        </c:ser>
        <c:ser>
          <c:idx val="6"/>
          <c:order val="6"/>
          <c:tx>
            <c:strRef>
              <c:f>Messwerte!$AD$9</c:f>
              <c:strCache>
                <c:ptCount val="1"/>
                <c:pt idx="0">
                  <c:v>Temperatur 7</c:v>
                </c:pt>
              </c:strCache>
            </c:strRef>
          </c:tx>
          <c:spPr>
            <a:ln>
              <a:solidFill>
                <a:srgbClr val="91FBFE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[0]!dynTempRate7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EC-4A94-A586-0318ED13DC3E}"/>
            </c:ext>
          </c:extLst>
        </c:ser>
        <c:ser>
          <c:idx val="7"/>
          <c:order val="7"/>
          <c:tx>
            <c:strRef>
              <c:f>Messwerte!$AE$9</c:f>
              <c:strCache>
                <c:ptCount val="1"/>
                <c:pt idx="0">
                  <c:v>Temperatur 8</c:v>
                </c:pt>
              </c:strCache>
            </c:strRef>
          </c:tx>
          <c:spPr>
            <a:ln>
              <a:solidFill>
                <a:srgbClr val="3399FF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[0]!dynTempRate8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4EC-4A94-A586-0318ED13DC3E}"/>
            </c:ext>
          </c:extLst>
        </c:ser>
        <c:ser>
          <c:idx val="8"/>
          <c:order val="8"/>
          <c:tx>
            <c:strRef>
              <c:f>Messwerte!$AF$9</c:f>
              <c:strCache>
                <c:ptCount val="1"/>
                <c:pt idx="0">
                  <c:v>Temperatur 9</c:v>
                </c:pt>
              </c:strCache>
            </c:strRef>
          </c:tx>
          <c:spPr>
            <a:ln>
              <a:solidFill>
                <a:srgbClr val="06759F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4EC-4A94-A586-0318ED13DC3E}"/>
            </c:ext>
          </c:extLst>
        </c:ser>
        <c:ser>
          <c:idx val="9"/>
          <c:order val="9"/>
          <c:tx>
            <c:strRef>
              <c:f>Messwerte!$AG$9</c:f>
              <c:strCache>
                <c:ptCount val="1"/>
                <c:pt idx="0">
                  <c:v>Temperatur 10</c:v>
                </c:pt>
              </c:strCache>
            </c:strRef>
          </c:tx>
          <c:spPr>
            <a:ln>
              <a:solidFill>
                <a:srgbClr val="8080FF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[0]!dynTempRate10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4EC-4A94-A586-0318ED1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2008"/>
        <c:axId val="176062400"/>
      </c:scatterChart>
      <c:valAx>
        <c:axId val="17606200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strRef>
              <c:f>Messwerte!$C$9</c:f>
              <c:strCache>
                <c:ptCount val="1"/>
                <c:pt idx="0">
                  <c:v>Strom [A]</c:v>
                </c:pt>
              </c:strCache>
            </c:strRef>
          </c:tx>
          <c:layout>
            <c:manualLayout>
              <c:xMode val="edge"/>
              <c:yMode val="edge"/>
              <c:x val="0.45879138176638179"/>
              <c:y val="0.9327411955601983"/>
            </c:manualLayout>
          </c:layout>
          <c:overlay val="0"/>
          <c:txPr>
            <a:bodyPr rot="0" vert="horz" anchor="b" anchorCtr="1"/>
            <a:lstStyle/>
            <a:p>
              <a:pPr>
                <a:defRPr sz="1100"/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76062400"/>
        <c:crosses val="autoZero"/>
        <c:crossBetween val="midCat"/>
      </c:valAx>
      <c:valAx>
        <c:axId val="1760624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 anchor="t" anchorCtr="1"/>
              <a:lstStyle/>
              <a:p>
                <a:pPr>
                  <a:defRPr sz="1100"/>
                </a:pPr>
                <a:r>
                  <a:rPr lang="en-US"/>
                  <a:t>Temperaturerwärmung </a:t>
                </a:r>
                <a:r>
                  <a:rPr lang="el-GR"/>
                  <a:t>Δ</a:t>
                </a:r>
                <a:r>
                  <a:rPr lang="en-US"/>
                  <a:t>T [K]</a:t>
                </a:r>
              </a:p>
            </c:rich>
          </c:tx>
          <c:layout>
            <c:manualLayout>
              <c:xMode val="edge"/>
              <c:yMode val="edge"/>
              <c:x val="3.4567901234567907E-3"/>
              <c:y val="0.39313312580113524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76062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Messwerte!$X$9</c:f>
              <c:strCache>
                <c:ptCount val="1"/>
                <c:pt idx="0">
                  <c:v>Temperatur 1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[0]!dynTempDerate1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63-4143-8F34-879E6E46E165}"/>
            </c:ext>
          </c:extLst>
        </c:ser>
        <c:ser>
          <c:idx val="2"/>
          <c:order val="1"/>
          <c:tx>
            <c:strRef>
              <c:f>Messwerte!$Y$9</c:f>
              <c:strCache>
                <c:ptCount val="1"/>
                <c:pt idx="0">
                  <c:v>Temperatur 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[0]!dynTempDerate2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60-4539-9896-BAB8A0995CB7}"/>
            </c:ext>
          </c:extLst>
        </c:ser>
        <c:ser>
          <c:idx val="3"/>
          <c:order val="2"/>
          <c:tx>
            <c:strRef>
              <c:f>Messwerte!$Z$9</c:f>
              <c:strCache>
                <c:ptCount val="1"/>
                <c:pt idx="0">
                  <c:v>Temperatur 3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[0]!dynTempDerate3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7B-44F4-815F-22AD593D1C3D}"/>
            </c:ext>
          </c:extLst>
        </c:ser>
        <c:ser>
          <c:idx val="4"/>
          <c:order val="3"/>
          <c:tx>
            <c:strRef>
              <c:f>Messwerte!$AA$9</c:f>
              <c:strCache>
                <c:ptCount val="1"/>
                <c:pt idx="0">
                  <c:v>Temperatur 4</c:v>
                </c:pt>
              </c:strCache>
            </c:strRef>
          </c:tx>
          <c:spPr>
            <a:ln>
              <a:solidFill>
                <a:srgbClr val="FF85C2"/>
              </a:solidFill>
            </a:ln>
          </c:spPr>
          <c:marker>
            <c:symbol val="none"/>
          </c:marker>
          <c:xVal>
            <c:numRef>
              <c:f>[0]!dynTempDerate4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E8-4422-A761-3C6F1A08067B}"/>
            </c:ext>
          </c:extLst>
        </c:ser>
        <c:ser>
          <c:idx val="5"/>
          <c:order val="4"/>
          <c:tx>
            <c:strRef>
              <c:f>Messwerte!$AB$9</c:f>
              <c:strCache>
                <c:ptCount val="1"/>
                <c:pt idx="0">
                  <c:v>Temperatur 5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[0]!dynTempDerate5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62-4B07-AE87-0D8DC4007197}"/>
            </c:ext>
          </c:extLst>
        </c:ser>
        <c:ser>
          <c:idx val="6"/>
          <c:order val="5"/>
          <c:tx>
            <c:strRef>
              <c:f>Messwerte!$AC$9</c:f>
              <c:strCache>
                <c:ptCount val="1"/>
                <c:pt idx="0">
                  <c:v>Temperatur 6</c:v>
                </c:pt>
              </c:strCache>
            </c:strRef>
          </c:tx>
          <c:spPr>
            <a:ln>
              <a:solidFill>
                <a:srgbClr val="A600A6"/>
              </a:solidFill>
            </a:ln>
          </c:spPr>
          <c:marker>
            <c:symbol val="none"/>
          </c:marker>
          <c:xVal>
            <c:numRef>
              <c:f>[0]!dynTempDerate6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62-4B07-AE87-0D8DC4007197}"/>
            </c:ext>
          </c:extLst>
        </c:ser>
        <c:ser>
          <c:idx val="7"/>
          <c:order val="6"/>
          <c:tx>
            <c:strRef>
              <c:f>Messwerte!$AD$9</c:f>
              <c:strCache>
                <c:ptCount val="1"/>
                <c:pt idx="0">
                  <c:v>Temperatur 7</c:v>
                </c:pt>
              </c:strCache>
            </c:strRef>
          </c:tx>
          <c:spPr>
            <a:ln>
              <a:solidFill>
                <a:srgbClr val="91FBFE"/>
              </a:solidFill>
            </a:ln>
          </c:spPr>
          <c:marker>
            <c:symbol val="none"/>
          </c:marker>
          <c:xVal>
            <c:numRef>
              <c:f>[0]!dynTempDerate7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62-4B07-AE87-0D8DC4007197}"/>
            </c:ext>
          </c:extLst>
        </c:ser>
        <c:ser>
          <c:idx val="8"/>
          <c:order val="7"/>
          <c:tx>
            <c:strRef>
              <c:f>Messwerte!$AE$9</c:f>
              <c:strCache>
                <c:ptCount val="1"/>
                <c:pt idx="0">
                  <c:v>Temperatur 8</c:v>
                </c:pt>
              </c:strCache>
            </c:strRef>
          </c:tx>
          <c:spPr>
            <a:ln>
              <a:solidFill>
                <a:srgbClr val="3399FF"/>
              </a:solidFill>
            </a:ln>
          </c:spPr>
          <c:marker>
            <c:symbol val="none"/>
          </c:marker>
          <c:xVal>
            <c:numRef>
              <c:f>[0]!dynTempDerate8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62-4B07-AE87-0D8DC4007197}"/>
            </c:ext>
          </c:extLst>
        </c:ser>
        <c:ser>
          <c:idx val="9"/>
          <c:order val="8"/>
          <c:tx>
            <c:strRef>
              <c:f>Messwerte!$AF$9</c:f>
              <c:strCache>
                <c:ptCount val="1"/>
                <c:pt idx="0">
                  <c:v>Temperatur 9</c:v>
                </c:pt>
              </c:strCache>
            </c:strRef>
          </c:tx>
          <c:spPr>
            <a:ln>
              <a:solidFill>
                <a:srgbClr val="06759F"/>
              </a:solidFill>
            </a:ln>
          </c:spPr>
          <c:marker>
            <c:symbol val="none"/>
          </c:marker>
          <c:xVal>
            <c:numRef>
              <c:f>[0]!dynTempDerate9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[0]!dynCurrentDerate9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62-4B07-AE87-0D8DC4007197}"/>
            </c:ext>
          </c:extLst>
        </c:ser>
        <c:ser>
          <c:idx val="10"/>
          <c:order val="9"/>
          <c:tx>
            <c:strRef>
              <c:f>Messwerte!$AG$9</c:f>
              <c:strCache>
                <c:ptCount val="1"/>
                <c:pt idx="0">
                  <c:v>Temperatur 10</c:v>
                </c:pt>
              </c:strCache>
            </c:strRef>
          </c:tx>
          <c:spPr>
            <a:ln>
              <a:solidFill>
                <a:srgbClr val="8080FF"/>
              </a:solidFill>
            </a:ln>
          </c:spPr>
          <c:marker>
            <c:symbol val="none"/>
          </c:marker>
          <c:xVal>
            <c:numRef>
              <c:f>[0]!dynTempDerate10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[0]!dynCurrentDerate10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62-4B07-AE87-0D8DC4007197}"/>
            </c:ext>
          </c:extLst>
        </c:ser>
        <c:ser>
          <c:idx val="1"/>
          <c:order val="10"/>
          <c:tx>
            <c:v>Nennstrom</c:v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C463-4143-8F34-879E6E46E165}"/>
              </c:ext>
            </c:extLst>
          </c:dPt>
          <c:xVal>
            <c:numRef>
              <c:f>('Strom Kurve Werte'!$C$3,'Strom Kurve Werte'!$O$1)</c:f>
              <c:numCache>
                <c:formatCode>General</c:formatCode>
                <c:ptCount val="2"/>
                <c:pt idx="0" formatCode="0.00">
                  <c:v>0</c:v>
                </c:pt>
                <c:pt idx="1">
                  <c:v>0</c:v>
                </c:pt>
              </c:numCache>
            </c:numRef>
          </c:xVal>
          <c:yVal>
            <c:numRef>
              <c:f>(Messwerte!$B$5,Messwerte!$B$5)</c:f>
              <c:numCache>
                <c:formatCode>0.00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63-4143-8F34-879E6E46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3936"/>
        <c:axId val="176114328"/>
      </c:scatterChart>
      <c:valAx>
        <c:axId val="17611393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 anchor="b" anchorCtr="1"/>
              <a:lstStyle/>
              <a:p>
                <a:pPr>
                  <a:defRPr sz="1100"/>
                </a:pPr>
                <a:r>
                  <a:rPr lang="en-US"/>
                  <a:t>Umgebungstemperatur [°C]</a:t>
                </a:r>
              </a:p>
            </c:rich>
          </c:tx>
          <c:layout>
            <c:manualLayout>
              <c:xMode val="edge"/>
              <c:yMode val="edge"/>
              <c:x val="0.45000042735042733"/>
              <c:y val="0.9371472751173421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76114328"/>
        <c:crosses val="autoZero"/>
        <c:crossBetween val="midCat"/>
      </c:valAx>
      <c:valAx>
        <c:axId val="1761143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strRef>
              <c:f>Messwerte!$C$9</c:f>
              <c:strCache>
                <c:ptCount val="1"/>
                <c:pt idx="0">
                  <c:v>Strom [A]</c:v>
                </c:pt>
              </c:strCache>
            </c:strRef>
          </c:tx>
          <c:layout>
            <c:manualLayout>
              <c:xMode val="edge"/>
              <c:yMode val="edge"/>
              <c:x val="3.4567901234567907E-3"/>
              <c:y val="0.43189281572361593"/>
            </c:manualLayout>
          </c:layout>
          <c:overlay val="0"/>
          <c:txPr>
            <a:bodyPr rot="-5400000" vert="horz" anchor="t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76113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  <c:txPr>
        <a:bodyPr/>
        <a:lstStyle/>
        <a:p>
          <a:pPr>
            <a:defRPr/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1"/>
          <c:tx>
            <c:strRef>
              <c:f>Messwerte!$W$9</c:f>
              <c:strCache>
                <c:ptCount val="1"/>
                <c:pt idx="0">
                  <c:v>Widerstand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[0]!dynResistance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48-46EC-B4F0-95C283579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05912"/>
        <c:axId val="174407088"/>
      </c:scatterChart>
      <c:scatterChart>
        <c:scatterStyle val="smoothMarker"/>
        <c:varyColors val="0"/>
        <c:ser>
          <c:idx val="1"/>
          <c:order val="0"/>
          <c:tx>
            <c:strRef>
              <c:f>Messwerte!$V$9</c:f>
              <c:strCache>
                <c:ptCount val="1"/>
                <c:pt idx="0">
                  <c:v>Strom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xVal>
            <c:numRef>
              <c:f>[0]!dynTimeCurrent</c:f>
            </c:numRef>
          </c:xVal>
          <c:yVal>
            <c:numRef>
              <c:f>[0]!dynCurrent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E0-4CE2-9E8F-35D0B16E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916239"/>
        <c:axId val="1104831503"/>
      </c:scatterChart>
      <c:valAx>
        <c:axId val="174405912"/>
        <c:scaling>
          <c:orientation val="minMax"/>
          <c:min val="0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4407088"/>
        <c:crosses val="autoZero"/>
        <c:crossBetween val="midCat"/>
      </c:valAx>
      <c:valAx>
        <c:axId val="174407088"/>
        <c:scaling>
          <c:orientation val="minMax"/>
        </c:scaling>
        <c:delete val="0"/>
        <c:axPos val="l"/>
        <c:majorGridlines/>
        <c:title>
          <c:tx>
            <c:strRef>
              <c:f>Messwerte!$D$9</c:f>
              <c:strCache>
                <c:ptCount val="1"/>
                <c:pt idx="0">
                  <c:v>Widerstand [mΩ]</c:v>
                </c:pt>
              </c:strCache>
            </c:strRef>
          </c:tx>
          <c:overlay val="0"/>
          <c:txPr>
            <a:bodyPr rot="-5400000" vert="horz" anchor="b" anchorCtr="1"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4405912"/>
        <c:crosses val="autoZero"/>
        <c:crossBetween val="midCat"/>
      </c:valAx>
      <c:valAx>
        <c:axId val="1104831503"/>
        <c:scaling>
          <c:orientation val="minMax"/>
        </c:scaling>
        <c:delete val="0"/>
        <c:axPos val="r"/>
        <c:title>
          <c:tx>
            <c:strRef>
              <c:f>Messwerte!$C$9</c:f>
              <c:strCache>
                <c:ptCount val="1"/>
                <c:pt idx="0">
                  <c:v>Strom [A]</c:v>
                </c:pt>
              </c:strCache>
            </c:strRef>
          </c:tx>
          <c:overlay val="0"/>
          <c:txPr>
            <a:bodyPr/>
            <a:lstStyle/>
            <a:p>
              <a:pPr>
                <a:defRPr>
                  <a:solidFill>
                    <a:srgbClr val="00B0F0"/>
                  </a:solidFill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rgbClr val="00B0F0"/>
                </a:solidFill>
              </a:defRPr>
            </a:pPr>
            <a:endParaRPr lang="de-DE"/>
          </a:p>
        </c:txPr>
        <c:crossAx val="956916239"/>
        <c:crosses val="max"/>
        <c:crossBetween val="midCat"/>
      </c:valAx>
      <c:valAx>
        <c:axId val="956916239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104831503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0-42A8-A0BA-3FC4510D301B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0-42A8-A0BA-3FC4510D301B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0-42A8-A0BA-3FC4510D301B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10-42A8-A0BA-3FC4510D301B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0-42A8-A0BA-3FC4510D301B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10-42A8-A0BA-3FC4510D301B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10-42A8-A0BA-3FC4510D301B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10-42A8-A0BA-3FC4510D301B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10-42A8-A0BA-3FC4510D301B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[0]!dynTemp1Interval10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10-42A8-A0BA-3FC4510D301B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[0]!dynMaxTempInterval1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10-42A8-A0BA-3FC4510D3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Messwerte!$E$9</c:f>
              <c:strCache>
                <c:ptCount val="1"/>
                <c:pt idx="0">
                  <c:v>Temperatur 1 [°C]</c:v>
                </c:pt>
              </c:strCache>
            </c:strRef>
          </c:tx>
          <c:overlay val="0"/>
          <c:spPr>
            <a:solidFill>
              <a:srgbClr val="F8F200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AFDB-40BE-9022-694C7753717A}"/>
              </c:ext>
            </c:extLst>
          </c:dPt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B-40BE-9022-694C7753717A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B-40BE-9022-694C7753717A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B-40BE-9022-694C7753717A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DB-40BE-9022-694C7753717A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DB-40BE-9022-694C7753717A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DB-40BE-9022-694C7753717A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DB-40BE-9022-694C7753717A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DB-40BE-9022-694C7753717A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DB-40BE-9022-694C7753717A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[0]!dynTemp2Interval10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DB-40BE-9022-694C7753717A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[0]!dynMaxTempInterval2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DB-40BE-9022-694C7753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Messwerte!$F$9</c:f>
              <c:strCache>
                <c:ptCount val="1"/>
                <c:pt idx="0">
                  <c:v>Temperatur 2 [°C]</c:v>
                </c:pt>
              </c:strCache>
            </c:strRef>
          </c:tx>
          <c:overlay val="0"/>
          <c:spPr>
            <a:solidFill>
              <a:srgbClr val="FF0000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C-46F1-ADB0-0D942E5B57A3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C-46F1-ADB0-0D942E5B57A3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C-46F1-ADB0-0D942E5B57A3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BC-46F1-ADB0-0D942E5B57A3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BC-46F1-ADB0-0D942E5B57A3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BC-46F1-ADB0-0D942E5B57A3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BC-46F1-ADB0-0D942E5B57A3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BC-46F1-ADB0-0D942E5B57A3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BC-46F1-ADB0-0D942E5B57A3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[0]!dynTemp3Interval10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BC-46F1-ADB0-0D942E5B57A3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[0]!dynMaxTempInterval3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BC-46F1-ADB0-0D942E5B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Messwerte!$G$9</c:f>
              <c:strCache>
                <c:ptCount val="1"/>
                <c:pt idx="0">
                  <c:v>Temperatur 3 [°C]</c:v>
                </c:pt>
              </c:strCache>
            </c:strRef>
          </c:tx>
          <c:overlay val="0"/>
          <c:spPr>
            <a:solidFill>
              <a:srgbClr val="FF9900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A-4901-8C75-659039A6DF4A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A-4901-8C75-659039A6DF4A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CA-4901-8C75-659039A6DF4A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CA-4901-8C75-659039A6DF4A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CA-4901-8C75-659039A6DF4A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CA-4901-8C75-659039A6DF4A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CA-4901-8C75-659039A6DF4A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CA-4901-8C75-659039A6DF4A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CA-4901-8C75-659039A6DF4A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[0]!dynTemp4Interval10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CA-4901-8C75-659039A6DF4A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[0]!dynMaxTempInterval4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CA-4901-8C75-659039A6D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Messwerte!$H$9</c:f>
              <c:strCache>
                <c:ptCount val="1"/>
                <c:pt idx="0">
                  <c:v>Temperatur 4 [°C]</c:v>
                </c:pt>
              </c:strCache>
            </c:strRef>
          </c:tx>
          <c:overlay val="0"/>
          <c:spPr>
            <a:solidFill>
              <a:srgbClr val="FF85C2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7-48B8-9A82-0C5FE3F0AE73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7-48B8-9A82-0C5FE3F0AE73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7-48B8-9A82-0C5FE3F0AE73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17-48B8-9A82-0C5FE3F0AE73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7-48B8-9A82-0C5FE3F0AE73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17-48B8-9A82-0C5FE3F0AE73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17-48B8-9A82-0C5FE3F0AE73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17-48B8-9A82-0C5FE3F0AE73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17-48B8-9A82-0C5FE3F0AE73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[0]!dynTemp5Interval10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17-48B8-9A82-0C5FE3F0AE73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17-48B8-9A82-0C5FE3F0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strRef>
              <c:f>Messwerte!$B$9</c:f>
              <c:strCache>
                <c:ptCount val="1"/>
                <c:pt idx="0">
                  <c:v>Zeit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Messwerte!$I$9</c:f>
              <c:strCache>
                <c:ptCount val="1"/>
                <c:pt idx="0">
                  <c:v>Temperatur 5 [°C]</c:v>
                </c:pt>
              </c:strCache>
            </c:strRef>
          </c:tx>
          <c:overlay val="0"/>
          <c:spPr>
            <a:solidFill>
              <a:srgbClr val="FF00FF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2-4708-995D-FDE126745F10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2-4708-995D-FDE126745F10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2-4708-995D-FDE126745F10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72-4708-995D-FDE126745F10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72-4708-995D-FDE126745F10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72-4708-995D-FDE126745F10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72-4708-995D-FDE126745F10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72-4708-995D-FDE126745F10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72-4708-995D-FDE126745F10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[0]!dynTemp6Interval10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72-4708-995D-FDE126745F10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[0]!dynMaxTempInterval6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72-4708-995D-FDE126745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100"/>
                  <a:t>Zeit [s]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Messwerte!$J$9</c:f>
              <c:strCache>
                <c:ptCount val="1"/>
                <c:pt idx="0">
                  <c:v>Temperatur 6 [°C]</c:v>
                </c:pt>
              </c:strCache>
            </c:strRef>
          </c:tx>
          <c:overlay val="0"/>
          <c:spPr>
            <a:solidFill>
              <a:srgbClr val="A600A6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Messwerte!$B$2</c:f>
          <c:strCache>
            <c:ptCount val="1"/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Intervalle!$B$1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[0]!dynTemp7Interval1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50D-BF23-BF345F506293}"/>
            </c:ext>
          </c:extLst>
        </c:ser>
        <c:ser>
          <c:idx val="1"/>
          <c:order val="1"/>
          <c:tx>
            <c:strRef>
              <c:f>Intervalle!$O$1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[0]!dynTemp7Interval2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50D-BF23-BF345F506293}"/>
            </c:ext>
          </c:extLst>
        </c:ser>
        <c:ser>
          <c:idx val="2"/>
          <c:order val="2"/>
          <c:tx>
            <c:strRef>
              <c:f>Intervalle!$AB$1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[0]!dynTemp7Interval3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4-450D-BF23-BF345F506293}"/>
            </c:ext>
          </c:extLst>
        </c:ser>
        <c:ser>
          <c:idx val="3"/>
          <c:order val="3"/>
          <c:tx>
            <c:strRef>
              <c:f>Intervalle!$AO$1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[0]!dynTemp7Interval4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34-450D-BF23-BF345F506293}"/>
            </c:ext>
          </c:extLst>
        </c:ser>
        <c:ser>
          <c:idx val="4"/>
          <c:order val="4"/>
          <c:tx>
            <c:strRef>
              <c:f>Intervalle!$BB$1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[0]!dynTemp7Interval5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34-450D-BF23-BF345F506293}"/>
            </c:ext>
          </c:extLst>
        </c:ser>
        <c:ser>
          <c:idx val="5"/>
          <c:order val="5"/>
          <c:tx>
            <c:strRef>
              <c:f>Intervalle!$BO$1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[0]!dynTemp7Interval6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34-450D-BF23-BF345F506293}"/>
            </c:ext>
          </c:extLst>
        </c:ser>
        <c:ser>
          <c:idx val="6"/>
          <c:order val="6"/>
          <c:tx>
            <c:strRef>
              <c:f>Intervalle!$CB$1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[0]!dynTemp7Interval7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34-450D-BF23-BF345F506293}"/>
            </c:ext>
          </c:extLst>
        </c:ser>
        <c:ser>
          <c:idx val="7"/>
          <c:order val="7"/>
          <c:tx>
            <c:strRef>
              <c:f>Intervalle!$CO$1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[0]!dynTemp7Interval8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634-450D-BF23-BF345F506293}"/>
            </c:ext>
          </c:extLst>
        </c:ser>
        <c:ser>
          <c:idx val="8"/>
          <c:order val="8"/>
          <c:tx>
            <c:strRef>
              <c:f>Intervalle!$DB$1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[0]!dynTemp7Interval9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634-450D-BF23-BF345F506293}"/>
            </c:ext>
          </c:extLst>
        </c:ser>
        <c:ser>
          <c:idx val="9"/>
          <c:order val="9"/>
          <c:tx>
            <c:strRef>
              <c:f>Intervalle!$DO$1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[0]!dynTemp7Interval10</c:f>
              <c:numCache>
                <c:formatCode>0.000000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634-450D-BF23-BF345F506293}"/>
            </c:ext>
          </c:extLst>
        </c:ser>
        <c:ser>
          <c:idx val="10"/>
          <c:order val="10"/>
          <c:tx>
            <c:strRef>
              <c:f>Messwerte!$AH$9</c:f>
              <c:strCache>
                <c:ptCount val="1"/>
                <c:pt idx="0">
                  <c:v>Max. Temperatur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[0]!dynTimeInterval</c:f>
              <c:numCache>
                <c:formatCode>0.00</c:formatCode>
                <c:ptCount val="10"/>
              </c:numCache>
            </c:numRef>
          </c:cat>
          <c:val>
            <c:numRef>
              <c:f>[0]!dynMaxTempInterval7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34-450D-BF23-BF345F50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0832"/>
        <c:axId val="176061224"/>
      </c:lineChart>
      <c:catAx>
        <c:axId val="17606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100"/>
                  <a:t>Zeit [s]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6061224"/>
        <c:crosses val="autoZero"/>
        <c:auto val="1"/>
        <c:lblAlgn val="ctr"/>
        <c:lblOffset val="100"/>
        <c:noMultiLvlLbl val="0"/>
      </c:cat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Messwerte!$K$9</c:f>
              <c:strCache>
                <c:ptCount val="1"/>
                <c:pt idx="0">
                  <c:v>Temperatur 7 [°C]</c:v>
                </c:pt>
              </c:strCache>
            </c:strRef>
          </c:tx>
          <c:overlay val="0"/>
          <c:spPr>
            <a:solidFill>
              <a:srgbClr val="8000FF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107947</xdr:colOff>
      <xdr:row>0</xdr:row>
      <xdr:rowOff>114299</xdr:rowOff>
    </xdr:from>
    <xdr:to>
      <xdr:col>18</xdr:col>
      <xdr:colOff>425597</xdr:colOff>
      <xdr:row>38</xdr:row>
      <xdr:rowOff>82736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104778</xdr:colOff>
      <xdr:row>0</xdr:row>
      <xdr:rowOff>114302</xdr:rowOff>
    </xdr:from>
    <xdr:to>
      <xdr:col>18</xdr:col>
      <xdr:colOff>428778</xdr:colOff>
      <xdr:row>36</xdr:row>
      <xdr:rowOff>49764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18</xdr:col>
      <xdr:colOff>428775</xdr:colOff>
      <xdr:row>36</xdr:row>
      <xdr:rowOff>49762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114299</xdr:rowOff>
    </xdr:from>
    <xdr:to>
      <xdr:col>18</xdr:col>
      <xdr:colOff>428774</xdr:colOff>
      <xdr:row>38</xdr:row>
      <xdr:rowOff>85911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57148</xdr:rowOff>
    </xdr:from>
    <xdr:to>
      <xdr:col>13</xdr:col>
      <xdr:colOff>475762</xdr:colOff>
      <xdr:row>36</xdr:row>
      <xdr:rowOff>92623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475762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05"/>
  <sheetViews>
    <sheetView showGridLines="0" tabSelected="1" workbookViewId="0">
      <pane ySplit="9" topLeftCell="A10" activePane="bottomLeft" state="frozen"/>
      <selection pane="bottomLeft" activeCell="B1" sqref="B1:T1"/>
    </sheetView>
  </sheetViews>
  <sheetFormatPr baseColWidth="10" defaultRowHeight="12.5" x14ac:dyDescent="0.25"/>
  <cols>
    <col min="1" max="1" width="23.08984375" style="4" customWidth="1"/>
    <col min="2" max="3" width="10.6328125" style="8" customWidth="1"/>
    <col min="4" max="4" width="16" style="8" customWidth="1"/>
    <col min="5" max="14" width="25.6328125" style="9" customWidth="1"/>
    <col min="15" max="15" width="20.6328125" style="9" hidden="1" customWidth="1"/>
    <col min="16" max="16" width="14.6328125" style="9" customWidth="1"/>
    <col min="17" max="17" width="14.6328125" style="23" customWidth="1"/>
    <col min="18" max="18" width="10.6328125" style="24" customWidth="1"/>
    <col min="19" max="19" width="10.6328125" style="77" customWidth="1"/>
    <col min="20" max="20" width="10.6328125" style="75" customWidth="1"/>
    <col min="21" max="21" width="13.6328125" style="1" customWidth="1"/>
    <col min="22" max="22" width="19.1796875" style="1" bestFit="1" customWidth="1"/>
    <col min="23" max="23" width="10.08984375" style="1" customWidth="1"/>
    <col min="24" max="32" width="11.54296875" style="1" bestFit="1" customWidth="1"/>
    <col min="33" max="33" width="12.54296875" style="1" bestFit="1" customWidth="1"/>
    <col min="34" max="34" width="14.36328125" style="1" bestFit="1" customWidth="1"/>
    <col min="35" max="36" width="10.453125" style="1" bestFit="1" customWidth="1"/>
    <col min="37" max="38" width="10.90625" style="1"/>
  </cols>
  <sheetData>
    <row r="1" spans="1:36" ht="13.5" customHeight="1" x14ac:dyDescent="0.3">
      <c r="A1" s="25" t="s">
        <v>0</v>
      </c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S1" s="91"/>
      <c r="T1" s="92"/>
      <c r="U1" s="19"/>
      <c r="V1" s="19"/>
      <c r="W1" s="31"/>
      <c r="X1" s="31"/>
      <c r="Y1" s="31"/>
      <c r="Z1" s="31"/>
      <c r="AA1" s="31"/>
    </row>
    <row r="2" spans="1:36" ht="13.5" customHeight="1" x14ac:dyDescent="0.3">
      <c r="A2" s="26" t="s">
        <v>9</v>
      </c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  <c r="S2" s="96"/>
      <c r="T2" s="97"/>
      <c r="U2" s="31"/>
      <c r="V2" s="31"/>
      <c r="W2" s="31"/>
      <c r="X2" s="31"/>
      <c r="Y2" s="31"/>
      <c r="Z2" s="31"/>
      <c r="AA2" s="31"/>
    </row>
    <row r="3" spans="1:36" ht="13.5" customHeight="1" x14ac:dyDescent="0.3">
      <c r="A3" s="26" t="s">
        <v>10</v>
      </c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96"/>
      <c r="T3" s="97"/>
      <c r="U3" s="31"/>
      <c r="V3" s="31"/>
      <c r="W3" s="31"/>
      <c r="X3" s="31"/>
      <c r="Y3" s="31"/>
      <c r="Z3" s="31"/>
      <c r="AA3" s="31"/>
    </row>
    <row r="4" spans="1:36" ht="13.5" customHeight="1" x14ac:dyDescent="0.3">
      <c r="A4" s="26" t="s">
        <v>11</v>
      </c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00"/>
      <c r="S4" s="101"/>
      <c r="T4" s="102"/>
      <c r="U4" s="31"/>
      <c r="V4" s="31"/>
      <c r="W4" s="31"/>
      <c r="X4" s="31"/>
      <c r="Y4" s="31"/>
      <c r="Z4" s="31"/>
      <c r="AA4" s="31"/>
    </row>
    <row r="5" spans="1:36" ht="13.5" customHeight="1" x14ac:dyDescent="0.3">
      <c r="A5" s="26" t="s">
        <v>12</v>
      </c>
      <c r="B5" s="98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1"/>
      <c r="T5" s="102"/>
      <c r="V5" s="31"/>
      <c r="W5" s="31"/>
      <c r="X5" s="31"/>
      <c r="Y5" s="31"/>
      <c r="Z5" s="31"/>
      <c r="AA5" s="31"/>
    </row>
    <row r="6" spans="1:36" ht="13.5" customHeight="1" x14ac:dyDescent="0.3">
      <c r="A6" s="56" t="s">
        <v>38</v>
      </c>
      <c r="B6" s="103" t="str">
        <f>IF(U6=2,"Variabler Druck",IF(U6=1,"Konstanter Druck","Keine"))</f>
        <v>Keine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  <c r="T6" s="106"/>
      <c r="U6" s="19">
        <v>0</v>
      </c>
      <c r="V6" s="31"/>
      <c r="W6" s="31"/>
      <c r="X6" s="31"/>
      <c r="Y6" s="31"/>
      <c r="Z6" s="31"/>
      <c r="AA6" s="31"/>
    </row>
    <row r="7" spans="1:36" ht="13.5" customHeight="1" thickBot="1" x14ac:dyDescent="0.35">
      <c r="A7" s="56" t="s">
        <v>18</v>
      </c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  <c r="S7" s="82"/>
      <c r="T7" s="83"/>
    </row>
    <row r="8" spans="1:36" ht="13.5" customHeight="1" thickBot="1" x14ac:dyDescent="0.35">
      <c r="A8" s="84" t="s">
        <v>15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6"/>
      <c r="R8" s="84" t="s">
        <v>14</v>
      </c>
      <c r="S8" s="87"/>
      <c r="T8" s="86"/>
    </row>
    <row r="9" spans="1:36" ht="13.5" customHeight="1" thickBot="1" x14ac:dyDescent="0.35">
      <c r="A9" s="5" t="s">
        <v>2</v>
      </c>
      <c r="B9" s="6" t="s">
        <v>16</v>
      </c>
      <c r="C9" s="6" t="s">
        <v>3</v>
      </c>
      <c r="D9" s="7" t="s">
        <v>13</v>
      </c>
      <c r="E9" s="7" t="s">
        <v>4</v>
      </c>
      <c r="F9" s="7" t="s">
        <v>5</v>
      </c>
      <c r="G9" s="7" t="s">
        <v>17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8</v>
      </c>
      <c r="P9" s="7" t="s">
        <v>7</v>
      </c>
      <c r="Q9" s="22" t="s">
        <v>6</v>
      </c>
      <c r="R9" s="17" t="s">
        <v>16</v>
      </c>
      <c r="S9" s="78" t="s">
        <v>39</v>
      </c>
      <c r="T9" s="18" t="s">
        <v>3</v>
      </c>
      <c r="U9" s="57"/>
      <c r="V9" s="1" t="str">
        <f>IFERROR(LEFT(Messwerte!C$9,LEN(Messwerte!C$9)-4),"")</f>
        <v>Strom</v>
      </c>
      <c r="W9" s="1" t="str">
        <f>IFERROR(LEFT(Messwerte!D$9,LEN(Messwerte!D$9)-5),"")</f>
        <v>Widerstand</v>
      </c>
      <c r="X9" s="1" t="str">
        <f>IFERROR(LEFT(Messwerte!E$9,LEN(Messwerte!E$9)-5),"")</f>
        <v>Temperatur 1</v>
      </c>
      <c r="Y9" s="1" t="str">
        <f>IFERROR(LEFT(Messwerte!F$9,LEN(Messwerte!F$9)-5),"")</f>
        <v>Temperatur 2</v>
      </c>
      <c r="Z9" s="1" t="str">
        <f>IFERROR(LEFT(Messwerte!G$9,LEN(Messwerte!G$9)-5),"")</f>
        <v>Temperatur 3</v>
      </c>
      <c r="AA9" s="1" t="str">
        <f>IFERROR(LEFT(Messwerte!H$9,LEN(Messwerte!H$9)-5),"")</f>
        <v>Temperatur 4</v>
      </c>
      <c r="AB9" s="1" t="str">
        <f>IFERROR(LEFT(Messwerte!I$9,LEN(Messwerte!I$9)-5),"")</f>
        <v>Temperatur 5</v>
      </c>
      <c r="AC9" s="1" t="str">
        <f>IFERROR(LEFT(Messwerte!J$9,LEN(Messwerte!J$9)-5),"")</f>
        <v>Temperatur 6</v>
      </c>
      <c r="AD9" s="1" t="str">
        <f>IFERROR(LEFT(Messwerte!K$9,LEN(Messwerte!K$9)-5),"")</f>
        <v>Temperatur 7</v>
      </c>
      <c r="AE9" s="1" t="str">
        <f>IFERROR(LEFT(Messwerte!L$9,LEN(Messwerte!L$9)-5),"")</f>
        <v>Temperatur 8</v>
      </c>
      <c r="AF9" s="1" t="str">
        <f>IFERROR(LEFT(Messwerte!M$9,LEN(Messwerte!M$9)-5),"")</f>
        <v>Temperatur 9</v>
      </c>
      <c r="AG9" s="1" t="str">
        <f>IFERROR(LEFT(Messwerte!N$9,LEN(Messwerte!N$9)-5),"")</f>
        <v>Temperatur 10</v>
      </c>
      <c r="AH9" s="1" t="str">
        <f>IFERROR(LEFT(Messwerte!O$9,LEN(Messwerte!O$9)-5),"")</f>
        <v>Max. Temperatur</v>
      </c>
      <c r="AI9" s="1" t="str">
        <f>IFERROR(LEFT(Messwerte!P$9,LEN(Messwerte!P$9)-4),"")</f>
        <v>Spannung 1</v>
      </c>
      <c r="AJ9" s="1" t="str">
        <f>IFERROR(LEFT(Messwerte!Q$9,LEN(Messwerte!Q$9)-4),"")</f>
        <v>Spannung 2</v>
      </c>
    </row>
    <row r="10" spans="1:36" x14ac:dyDescent="0.25">
      <c r="A10" s="59"/>
      <c r="B10" s="60"/>
      <c r="C10" s="60"/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  <c r="R10" s="58"/>
      <c r="S10" s="76"/>
      <c r="T10" s="74"/>
    </row>
    <row r="488" spans="18:18" x14ac:dyDescent="0.25">
      <c r="R488" s="24" t="s">
        <v>1</v>
      </c>
    </row>
    <row r="489" spans="18:18" x14ac:dyDescent="0.25">
      <c r="R489" s="24" t="s">
        <v>1</v>
      </c>
    </row>
    <row r="490" spans="18:18" x14ac:dyDescent="0.25">
      <c r="R490" s="24" t="s">
        <v>1</v>
      </c>
    </row>
    <row r="491" spans="18:18" x14ac:dyDescent="0.25">
      <c r="R491" s="24" t="s">
        <v>1</v>
      </c>
    </row>
    <row r="492" spans="18:18" x14ac:dyDescent="0.25">
      <c r="R492" s="24" t="s">
        <v>1</v>
      </c>
    </row>
    <row r="493" spans="18:18" x14ac:dyDescent="0.25">
      <c r="R493" s="24" t="s">
        <v>1</v>
      </c>
    </row>
    <row r="494" spans="18:18" x14ac:dyDescent="0.25">
      <c r="R494" s="24" t="s">
        <v>1</v>
      </c>
    </row>
    <row r="495" spans="18:18" x14ac:dyDescent="0.25">
      <c r="R495" s="24" t="s">
        <v>1</v>
      </c>
    </row>
    <row r="496" spans="18:18" x14ac:dyDescent="0.25">
      <c r="R496" s="24" t="s">
        <v>1</v>
      </c>
    </row>
    <row r="497" spans="18:18" x14ac:dyDescent="0.25">
      <c r="R497" s="24" t="s">
        <v>1</v>
      </c>
    </row>
    <row r="498" spans="18:18" x14ac:dyDescent="0.25">
      <c r="R498" s="24" t="s">
        <v>1</v>
      </c>
    </row>
    <row r="499" spans="18:18" x14ac:dyDescent="0.25">
      <c r="R499" s="24" t="s">
        <v>1</v>
      </c>
    </row>
    <row r="500" spans="18:18" x14ac:dyDescent="0.25">
      <c r="R500" s="24" t="s">
        <v>1</v>
      </c>
    </row>
    <row r="501" spans="18:18" x14ac:dyDescent="0.25">
      <c r="R501" s="24" t="s">
        <v>1</v>
      </c>
    </row>
    <row r="502" spans="18:18" x14ac:dyDescent="0.25">
      <c r="R502" s="24" t="s">
        <v>1</v>
      </c>
    </row>
    <row r="503" spans="18:18" x14ac:dyDescent="0.25">
      <c r="R503" s="24" t="s">
        <v>1</v>
      </c>
    </row>
    <row r="504" spans="18:18" x14ac:dyDescent="0.25">
      <c r="R504" s="24" t="s">
        <v>1</v>
      </c>
    </row>
    <row r="505" spans="18:18" x14ac:dyDescent="0.25">
      <c r="R505" s="24" t="s">
        <v>1</v>
      </c>
    </row>
    <row r="506" spans="18:18" x14ac:dyDescent="0.25">
      <c r="R506" s="24" t="s">
        <v>1</v>
      </c>
    </row>
    <row r="507" spans="18:18" x14ac:dyDescent="0.25">
      <c r="R507" s="24" t="s">
        <v>1</v>
      </c>
    </row>
    <row r="508" spans="18:18" x14ac:dyDescent="0.25">
      <c r="R508" s="24" t="s">
        <v>1</v>
      </c>
    </row>
    <row r="509" spans="18:18" x14ac:dyDescent="0.25">
      <c r="R509" s="24" t="s">
        <v>1</v>
      </c>
    </row>
    <row r="510" spans="18:18" x14ac:dyDescent="0.25">
      <c r="R510" s="24" t="s">
        <v>1</v>
      </c>
    </row>
    <row r="511" spans="18:18" x14ac:dyDescent="0.25">
      <c r="R511" s="24" t="s">
        <v>1</v>
      </c>
    </row>
    <row r="512" spans="18:18" x14ac:dyDescent="0.25">
      <c r="R512" s="24" t="s">
        <v>1</v>
      </c>
    </row>
    <row r="513" spans="18:18" x14ac:dyDescent="0.25">
      <c r="R513" s="24" t="s">
        <v>1</v>
      </c>
    </row>
    <row r="514" spans="18:18" x14ac:dyDescent="0.25">
      <c r="R514" s="24" t="s">
        <v>1</v>
      </c>
    </row>
    <row r="515" spans="18:18" x14ac:dyDescent="0.25">
      <c r="R515" s="24" t="s">
        <v>1</v>
      </c>
    </row>
    <row r="516" spans="18:18" x14ac:dyDescent="0.25">
      <c r="R516" s="24" t="s">
        <v>1</v>
      </c>
    </row>
    <row r="517" spans="18:18" x14ac:dyDescent="0.25">
      <c r="R517" s="24" t="s">
        <v>1</v>
      </c>
    </row>
    <row r="518" spans="18:18" x14ac:dyDescent="0.25">
      <c r="R518" s="24" t="s">
        <v>1</v>
      </c>
    </row>
    <row r="519" spans="18:18" x14ac:dyDescent="0.25">
      <c r="R519" s="24" t="s">
        <v>1</v>
      </c>
    </row>
    <row r="520" spans="18:18" x14ac:dyDescent="0.25">
      <c r="R520" s="24" t="s">
        <v>1</v>
      </c>
    </row>
    <row r="521" spans="18:18" x14ac:dyDescent="0.25">
      <c r="R521" s="24" t="s">
        <v>1</v>
      </c>
    </row>
    <row r="522" spans="18:18" x14ac:dyDescent="0.25">
      <c r="R522" s="24" t="s">
        <v>1</v>
      </c>
    </row>
    <row r="523" spans="18:18" x14ac:dyDescent="0.25">
      <c r="R523" s="24" t="s">
        <v>1</v>
      </c>
    </row>
    <row r="524" spans="18:18" x14ac:dyDescent="0.25">
      <c r="R524" s="24" t="s">
        <v>1</v>
      </c>
    </row>
    <row r="525" spans="18:18" x14ac:dyDescent="0.25">
      <c r="R525" s="24" t="s">
        <v>1</v>
      </c>
    </row>
    <row r="526" spans="18:18" x14ac:dyDescent="0.25">
      <c r="R526" s="24" t="s">
        <v>1</v>
      </c>
    </row>
    <row r="527" spans="18:18" x14ac:dyDescent="0.25">
      <c r="R527" s="24" t="s">
        <v>1</v>
      </c>
    </row>
    <row r="528" spans="18:18" x14ac:dyDescent="0.25">
      <c r="R528" s="24" t="s">
        <v>1</v>
      </c>
    </row>
    <row r="529" spans="18:18" x14ac:dyDescent="0.25">
      <c r="R529" s="24" t="s">
        <v>1</v>
      </c>
    </row>
    <row r="530" spans="18:18" x14ac:dyDescent="0.25">
      <c r="R530" s="24" t="s">
        <v>1</v>
      </c>
    </row>
    <row r="531" spans="18:18" x14ac:dyDescent="0.25">
      <c r="R531" s="24" t="s">
        <v>1</v>
      </c>
    </row>
    <row r="532" spans="18:18" x14ac:dyDescent="0.25">
      <c r="R532" s="24" t="s">
        <v>1</v>
      </c>
    </row>
    <row r="533" spans="18:18" x14ac:dyDescent="0.25">
      <c r="R533" s="24" t="s">
        <v>1</v>
      </c>
    </row>
    <row r="534" spans="18:18" x14ac:dyDescent="0.25">
      <c r="R534" s="24" t="s">
        <v>1</v>
      </c>
    </row>
    <row r="535" spans="18:18" x14ac:dyDescent="0.25">
      <c r="R535" s="24" t="s">
        <v>1</v>
      </c>
    </row>
    <row r="536" spans="18:18" x14ac:dyDescent="0.25">
      <c r="R536" s="24" t="s">
        <v>1</v>
      </c>
    </row>
    <row r="537" spans="18:18" x14ac:dyDescent="0.25">
      <c r="R537" s="24" t="s">
        <v>1</v>
      </c>
    </row>
    <row r="538" spans="18:18" x14ac:dyDescent="0.25">
      <c r="R538" s="24" t="s">
        <v>1</v>
      </c>
    </row>
    <row r="539" spans="18:18" x14ac:dyDescent="0.25">
      <c r="R539" s="24" t="s">
        <v>1</v>
      </c>
    </row>
    <row r="540" spans="18:18" x14ac:dyDescent="0.25">
      <c r="R540" s="24" t="s">
        <v>1</v>
      </c>
    </row>
    <row r="541" spans="18:18" x14ac:dyDescent="0.25">
      <c r="R541" s="24" t="s">
        <v>1</v>
      </c>
    </row>
    <row r="542" spans="18:18" x14ac:dyDescent="0.25">
      <c r="R542" s="24" t="s">
        <v>1</v>
      </c>
    </row>
    <row r="543" spans="18:18" x14ac:dyDescent="0.25">
      <c r="R543" s="24" t="s">
        <v>1</v>
      </c>
    </row>
    <row r="544" spans="18:18" x14ac:dyDescent="0.25">
      <c r="R544" s="24" t="s">
        <v>1</v>
      </c>
    </row>
    <row r="545" spans="18:18" x14ac:dyDescent="0.25">
      <c r="R545" s="24" t="s">
        <v>1</v>
      </c>
    </row>
    <row r="546" spans="18:18" x14ac:dyDescent="0.25">
      <c r="R546" s="24" t="s">
        <v>1</v>
      </c>
    </row>
    <row r="547" spans="18:18" x14ac:dyDescent="0.25">
      <c r="R547" s="24" t="s">
        <v>1</v>
      </c>
    </row>
    <row r="548" spans="18:18" x14ac:dyDescent="0.25">
      <c r="R548" s="24" t="s">
        <v>1</v>
      </c>
    </row>
    <row r="549" spans="18:18" x14ac:dyDescent="0.25">
      <c r="R549" s="24" t="s">
        <v>1</v>
      </c>
    </row>
    <row r="550" spans="18:18" x14ac:dyDescent="0.25">
      <c r="R550" s="24" t="s">
        <v>1</v>
      </c>
    </row>
    <row r="551" spans="18:18" x14ac:dyDescent="0.25">
      <c r="R551" s="24" t="s">
        <v>1</v>
      </c>
    </row>
    <row r="552" spans="18:18" x14ac:dyDescent="0.25">
      <c r="R552" s="24" t="s">
        <v>1</v>
      </c>
    </row>
    <row r="553" spans="18:18" x14ac:dyDescent="0.25">
      <c r="R553" s="24" t="s">
        <v>1</v>
      </c>
    </row>
    <row r="554" spans="18:18" x14ac:dyDescent="0.25">
      <c r="R554" s="24" t="s">
        <v>1</v>
      </c>
    </row>
    <row r="555" spans="18:18" x14ac:dyDescent="0.25">
      <c r="R555" s="24" t="s">
        <v>1</v>
      </c>
    </row>
    <row r="556" spans="18:18" x14ac:dyDescent="0.25">
      <c r="R556" s="24" t="s">
        <v>1</v>
      </c>
    </row>
    <row r="557" spans="18:18" x14ac:dyDescent="0.25">
      <c r="R557" s="24" t="s">
        <v>1</v>
      </c>
    </row>
    <row r="558" spans="18:18" x14ac:dyDescent="0.25">
      <c r="R558" s="24" t="s">
        <v>1</v>
      </c>
    </row>
    <row r="559" spans="18:18" x14ac:dyDescent="0.25">
      <c r="R559" s="24" t="s">
        <v>1</v>
      </c>
    </row>
    <row r="560" spans="18:18" x14ac:dyDescent="0.25">
      <c r="R560" s="24" t="s">
        <v>1</v>
      </c>
    </row>
    <row r="561" spans="18:18" x14ac:dyDescent="0.25">
      <c r="R561" s="24" t="s">
        <v>1</v>
      </c>
    </row>
    <row r="562" spans="18:18" x14ac:dyDescent="0.25">
      <c r="R562" s="24" t="s">
        <v>1</v>
      </c>
    </row>
    <row r="563" spans="18:18" x14ac:dyDescent="0.25">
      <c r="R563" s="24" t="s">
        <v>1</v>
      </c>
    </row>
    <row r="564" spans="18:18" x14ac:dyDescent="0.25">
      <c r="R564" s="24" t="s">
        <v>1</v>
      </c>
    </row>
    <row r="565" spans="18:18" x14ac:dyDescent="0.25">
      <c r="R565" s="24" t="s">
        <v>1</v>
      </c>
    </row>
    <row r="566" spans="18:18" x14ac:dyDescent="0.25">
      <c r="R566" s="24" t="s">
        <v>1</v>
      </c>
    </row>
    <row r="567" spans="18:18" x14ac:dyDescent="0.25">
      <c r="R567" s="24" t="s">
        <v>1</v>
      </c>
    </row>
    <row r="568" spans="18:18" x14ac:dyDescent="0.25">
      <c r="R568" s="24" t="s">
        <v>1</v>
      </c>
    </row>
    <row r="569" spans="18:18" x14ac:dyDescent="0.25">
      <c r="R569" s="24" t="s">
        <v>1</v>
      </c>
    </row>
    <row r="570" spans="18:18" x14ac:dyDescent="0.25">
      <c r="R570" s="24" t="s">
        <v>1</v>
      </c>
    </row>
    <row r="571" spans="18:18" x14ac:dyDescent="0.25">
      <c r="R571" s="24" t="s">
        <v>1</v>
      </c>
    </row>
    <row r="572" spans="18:18" x14ac:dyDescent="0.25">
      <c r="R572" s="24" t="s">
        <v>1</v>
      </c>
    </row>
    <row r="573" spans="18:18" x14ac:dyDescent="0.25">
      <c r="R573" s="24" t="s">
        <v>1</v>
      </c>
    </row>
    <row r="574" spans="18:18" x14ac:dyDescent="0.25">
      <c r="R574" s="24" t="s">
        <v>1</v>
      </c>
    </row>
    <row r="575" spans="18:18" x14ac:dyDescent="0.25">
      <c r="R575" s="24" t="s">
        <v>1</v>
      </c>
    </row>
    <row r="576" spans="18:18" x14ac:dyDescent="0.25">
      <c r="R576" s="24" t="s">
        <v>1</v>
      </c>
    </row>
    <row r="577" spans="18:18" x14ac:dyDescent="0.25">
      <c r="R577" s="24" t="s">
        <v>1</v>
      </c>
    </row>
    <row r="578" spans="18:18" x14ac:dyDescent="0.25">
      <c r="R578" s="24" t="s">
        <v>1</v>
      </c>
    </row>
    <row r="579" spans="18:18" x14ac:dyDescent="0.25">
      <c r="R579" s="24" t="s">
        <v>1</v>
      </c>
    </row>
    <row r="580" spans="18:18" x14ac:dyDescent="0.25">
      <c r="R580" s="24" t="s">
        <v>1</v>
      </c>
    </row>
    <row r="581" spans="18:18" x14ac:dyDescent="0.25">
      <c r="R581" s="24" t="s">
        <v>1</v>
      </c>
    </row>
    <row r="582" spans="18:18" x14ac:dyDescent="0.25">
      <c r="R582" s="24" t="s">
        <v>1</v>
      </c>
    </row>
    <row r="583" spans="18:18" x14ac:dyDescent="0.25">
      <c r="R583" s="24" t="s">
        <v>1</v>
      </c>
    </row>
    <row r="584" spans="18:18" x14ac:dyDescent="0.25">
      <c r="R584" s="24" t="s">
        <v>1</v>
      </c>
    </row>
    <row r="585" spans="18:18" x14ac:dyDescent="0.25">
      <c r="R585" s="24" t="s">
        <v>1</v>
      </c>
    </row>
    <row r="586" spans="18:18" x14ac:dyDescent="0.25">
      <c r="R586" s="24" t="s">
        <v>1</v>
      </c>
    </row>
    <row r="587" spans="18:18" x14ac:dyDescent="0.25">
      <c r="R587" s="24" t="s">
        <v>1</v>
      </c>
    </row>
    <row r="588" spans="18:18" x14ac:dyDescent="0.25">
      <c r="R588" s="24" t="s">
        <v>1</v>
      </c>
    </row>
    <row r="589" spans="18:18" x14ac:dyDescent="0.25">
      <c r="R589" s="24" t="s">
        <v>1</v>
      </c>
    </row>
    <row r="590" spans="18:18" x14ac:dyDescent="0.25">
      <c r="R590" s="24" t="s">
        <v>1</v>
      </c>
    </row>
    <row r="591" spans="18:18" x14ac:dyDescent="0.25">
      <c r="R591" s="24" t="s">
        <v>1</v>
      </c>
    </row>
    <row r="592" spans="18:18" x14ac:dyDescent="0.25">
      <c r="R592" s="24" t="s">
        <v>1</v>
      </c>
    </row>
    <row r="593" spans="18:18" x14ac:dyDescent="0.25">
      <c r="R593" s="24" t="s">
        <v>1</v>
      </c>
    </row>
    <row r="594" spans="18:18" x14ac:dyDescent="0.25">
      <c r="R594" s="24" t="s">
        <v>1</v>
      </c>
    </row>
    <row r="595" spans="18:18" x14ac:dyDescent="0.25">
      <c r="R595" s="24" t="s">
        <v>1</v>
      </c>
    </row>
    <row r="596" spans="18:18" x14ac:dyDescent="0.25">
      <c r="R596" s="24" t="s">
        <v>1</v>
      </c>
    </row>
    <row r="597" spans="18:18" x14ac:dyDescent="0.25">
      <c r="R597" s="24" t="s">
        <v>1</v>
      </c>
    </row>
    <row r="598" spans="18:18" x14ac:dyDescent="0.25">
      <c r="R598" s="24" t="s">
        <v>1</v>
      </c>
    </row>
    <row r="599" spans="18:18" x14ac:dyDescent="0.25">
      <c r="R599" s="24" t="s">
        <v>1</v>
      </c>
    </row>
    <row r="600" spans="18:18" x14ac:dyDescent="0.25">
      <c r="R600" s="24" t="s">
        <v>1</v>
      </c>
    </row>
    <row r="601" spans="18:18" x14ac:dyDescent="0.25">
      <c r="R601" s="24" t="s">
        <v>1</v>
      </c>
    </row>
    <row r="602" spans="18:18" x14ac:dyDescent="0.25">
      <c r="R602" s="24" t="s">
        <v>1</v>
      </c>
    </row>
    <row r="603" spans="18:18" x14ac:dyDescent="0.25">
      <c r="R603" s="24" t="s">
        <v>1</v>
      </c>
    </row>
    <row r="604" spans="18:18" x14ac:dyDescent="0.25">
      <c r="R604" s="24" t="s">
        <v>1</v>
      </c>
    </row>
    <row r="605" spans="18:18" x14ac:dyDescent="0.25">
      <c r="R605" s="24" t="s">
        <v>1</v>
      </c>
    </row>
    <row r="606" spans="18:18" x14ac:dyDescent="0.25">
      <c r="R606" s="24" t="s">
        <v>1</v>
      </c>
    </row>
    <row r="607" spans="18:18" x14ac:dyDescent="0.25">
      <c r="R607" s="24" t="s">
        <v>1</v>
      </c>
    </row>
    <row r="608" spans="18:18" x14ac:dyDescent="0.25">
      <c r="R608" s="24" t="s">
        <v>1</v>
      </c>
    </row>
    <row r="609" spans="18:18" x14ac:dyDescent="0.25">
      <c r="R609" s="24" t="s">
        <v>1</v>
      </c>
    </row>
    <row r="610" spans="18:18" x14ac:dyDescent="0.25">
      <c r="R610" s="24" t="s">
        <v>1</v>
      </c>
    </row>
    <row r="611" spans="18:18" x14ac:dyDescent="0.25">
      <c r="R611" s="24" t="s">
        <v>1</v>
      </c>
    </row>
    <row r="612" spans="18:18" x14ac:dyDescent="0.25">
      <c r="R612" s="24" t="s">
        <v>1</v>
      </c>
    </row>
    <row r="613" spans="18:18" x14ac:dyDescent="0.25">
      <c r="R613" s="24" t="s">
        <v>1</v>
      </c>
    </row>
    <row r="614" spans="18:18" x14ac:dyDescent="0.25">
      <c r="R614" s="24" t="s">
        <v>1</v>
      </c>
    </row>
    <row r="615" spans="18:18" x14ac:dyDescent="0.25">
      <c r="R615" s="24" t="s">
        <v>1</v>
      </c>
    </row>
    <row r="616" spans="18:18" x14ac:dyDescent="0.25">
      <c r="R616" s="24" t="s">
        <v>1</v>
      </c>
    </row>
    <row r="617" spans="18:18" x14ac:dyDescent="0.25">
      <c r="R617" s="24" t="s">
        <v>1</v>
      </c>
    </row>
    <row r="618" spans="18:18" x14ac:dyDescent="0.25">
      <c r="R618" s="24" t="s">
        <v>1</v>
      </c>
    </row>
    <row r="619" spans="18:18" x14ac:dyDescent="0.25">
      <c r="R619" s="24" t="s">
        <v>1</v>
      </c>
    </row>
    <row r="620" spans="18:18" x14ac:dyDescent="0.25">
      <c r="R620" s="24" t="s">
        <v>1</v>
      </c>
    </row>
    <row r="621" spans="18:18" x14ac:dyDescent="0.25">
      <c r="R621" s="24" t="s">
        <v>1</v>
      </c>
    </row>
    <row r="622" spans="18:18" x14ac:dyDescent="0.25">
      <c r="R622" s="24" t="s">
        <v>1</v>
      </c>
    </row>
    <row r="623" spans="18:18" x14ac:dyDescent="0.25">
      <c r="R623" s="24" t="s">
        <v>1</v>
      </c>
    </row>
    <row r="624" spans="18:18" x14ac:dyDescent="0.25">
      <c r="R624" s="24" t="s">
        <v>1</v>
      </c>
    </row>
    <row r="625" spans="18:18" x14ac:dyDescent="0.25">
      <c r="R625" s="24" t="s">
        <v>1</v>
      </c>
    </row>
    <row r="626" spans="18:18" x14ac:dyDescent="0.25">
      <c r="R626" s="24" t="s">
        <v>1</v>
      </c>
    </row>
    <row r="627" spans="18:18" x14ac:dyDescent="0.25">
      <c r="R627" s="24" t="s">
        <v>1</v>
      </c>
    </row>
    <row r="628" spans="18:18" x14ac:dyDescent="0.25">
      <c r="R628" s="24" t="s">
        <v>1</v>
      </c>
    </row>
    <row r="629" spans="18:18" x14ac:dyDescent="0.25">
      <c r="R629" s="24" t="s">
        <v>1</v>
      </c>
    </row>
    <row r="630" spans="18:18" x14ac:dyDescent="0.25">
      <c r="R630" s="24" t="s">
        <v>1</v>
      </c>
    </row>
    <row r="631" spans="18:18" x14ac:dyDescent="0.25">
      <c r="R631" s="24" t="s">
        <v>1</v>
      </c>
    </row>
    <row r="632" spans="18:18" x14ac:dyDescent="0.25">
      <c r="R632" s="24" t="s">
        <v>1</v>
      </c>
    </row>
    <row r="633" spans="18:18" x14ac:dyDescent="0.25">
      <c r="R633" s="24" t="s">
        <v>1</v>
      </c>
    </row>
    <row r="634" spans="18:18" x14ac:dyDescent="0.25">
      <c r="R634" s="24" t="s">
        <v>1</v>
      </c>
    </row>
    <row r="635" spans="18:18" x14ac:dyDescent="0.25">
      <c r="R635" s="24" t="s">
        <v>1</v>
      </c>
    </row>
    <row r="636" spans="18:18" x14ac:dyDescent="0.25">
      <c r="R636" s="24" t="s">
        <v>1</v>
      </c>
    </row>
    <row r="637" spans="18:18" x14ac:dyDescent="0.25">
      <c r="R637" s="24" t="s">
        <v>1</v>
      </c>
    </row>
    <row r="638" spans="18:18" x14ac:dyDescent="0.25">
      <c r="R638" s="24" t="s">
        <v>1</v>
      </c>
    </row>
    <row r="639" spans="18:18" x14ac:dyDescent="0.25">
      <c r="R639" s="24" t="s">
        <v>1</v>
      </c>
    </row>
    <row r="640" spans="18:18" x14ac:dyDescent="0.25">
      <c r="R640" s="24" t="s">
        <v>1</v>
      </c>
    </row>
    <row r="641" spans="18:18" x14ac:dyDescent="0.25">
      <c r="R641" s="24" t="s">
        <v>1</v>
      </c>
    </row>
    <row r="642" spans="18:18" x14ac:dyDescent="0.25">
      <c r="R642" s="24" t="s">
        <v>1</v>
      </c>
    </row>
    <row r="643" spans="18:18" x14ac:dyDescent="0.25">
      <c r="R643" s="24" t="s">
        <v>1</v>
      </c>
    </row>
    <row r="644" spans="18:18" x14ac:dyDescent="0.25">
      <c r="R644" s="24" t="s">
        <v>1</v>
      </c>
    </row>
    <row r="645" spans="18:18" x14ac:dyDescent="0.25">
      <c r="R645" s="24" t="s">
        <v>1</v>
      </c>
    </row>
    <row r="646" spans="18:18" x14ac:dyDescent="0.25">
      <c r="R646" s="24" t="s">
        <v>1</v>
      </c>
    </row>
    <row r="647" spans="18:18" x14ac:dyDescent="0.25">
      <c r="R647" s="24" t="s">
        <v>1</v>
      </c>
    </row>
    <row r="648" spans="18:18" x14ac:dyDescent="0.25">
      <c r="R648" s="24" t="s">
        <v>1</v>
      </c>
    </row>
    <row r="649" spans="18:18" x14ac:dyDescent="0.25">
      <c r="R649" s="24" t="s">
        <v>1</v>
      </c>
    </row>
    <row r="650" spans="18:18" x14ac:dyDescent="0.25">
      <c r="R650" s="24" t="s">
        <v>1</v>
      </c>
    </row>
    <row r="651" spans="18:18" x14ac:dyDescent="0.25">
      <c r="R651" s="24" t="s">
        <v>1</v>
      </c>
    </row>
    <row r="652" spans="18:18" x14ac:dyDescent="0.25">
      <c r="R652" s="24" t="s">
        <v>1</v>
      </c>
    </row>
    <row r="653" spans="18:18" x14ac:dyDescent="0.25">
      <c r="R653" s="24" t="s">
        <v>1</v>
      </c>
    </row>
    <row r="654" spans="18:18" x14ac:dyDescent="0.25">
      <c r="R654" s="24" t="s">
        <v>1</v>
      </c>
    </row>
    <row r="655" spans="18:18" x14ac:dyDescent="0.25">
      <c r="R655" s="24" t="s">
        <v>1</v>
      </c>
    </row>
    <row r="656" spans="18:18" x14ac:dyDescent="0.25">
      <c r="R656" s="24" t="s">
        <v>1</v>
      </c>
    </row>
    <row r="657" spans="18:18" x14ac:dyDescent="0.25">
      <c r="R657" s="24" t="s">
        <v>1</v>
      </c>
    </row>
    <row r="658" spans="18:18" x14ac:dyDescent="0.25">
      <c r="R658" s="24" t="s">
        <v>1</v>
      </c>
    </row>
    <row r="659" spans="18:18" x14ac:dyDescent="0.25">
      <c r="R659" s="24" t="s">
        <v>1</v>
      </c>
    </row>
    <row r="660" spans="18:18" x14ac:dyDescent="0.25">
      <c r="R660" s="24" t="s">
        <v>1</v>
      </c>
    </row>
    <row r="661" spans="18:18" x14ac:dyDescent="0.25">
      <c r="R661" s="24" t="s">
        <v>1</v>
      </c>
    </row>
    <row r="662" spans="18:18" x14ac:dyDescent="0.25">
      <c r="R662" s="24" t="s">
        <v>1</v>
      </c>
    </row>
    <row r="663" spans="18:18" x14ac:dyDescent="0.25">
      <c r="R663" s="24" t="s">
        <v>1</v>
      </c>
    </row>
    <row r="664" spans="18:18" x14ac:dyDescent="0.25">
      <c r="R664" s="24" t="s">
        <v>1</v>
      </c>
    </row>
    <row r="665" spans="18:18" x14ac:dyDescent="0.25">
      <c r="R665" s="24" t="s">
        <v>1</v>
      </c>
    </row>
    <row r="666" spans="18:18" x14ac:dyDescent="0.25">
      <c r="R666" s="24" t="s">
        <v>1</v>
      </c>
    </row>
    <row r="667" spans="18:18" x14ac:dyDescent="0.25">
      <c r="R667" s="24" t="s">
        <v>1</v>
      </c>
    </row>
    <row r="668" spans="18:18" x14ac:dyDescent="0.25">
      <c r="R668" s="24" t="s">
        <v>1</v>
      </c>
    </row>
    <row r="669" spans="18:18" x14ac:dyDescent="0.25">
      <c r="R669" s="24" t="s">
        <v>1</v>
      </c>
    </row>
    <row r="670" spans="18:18" x14ac:dyDescent="0.25">
      <c r="R670" s="24" t="s">
        <v>1</v>
      </c>
    </row>
    <row r="671" spans="18:18" x14ac:dyDescent="0.25">
      <c r="R671" s="24" t="s">
        <v>1</v>
      </c>
    </row>
    <row r="672" spans="18:18" x14ac:dyDescent="0.25">
      <c r="R672" s="24" t="s">
        <v>1</v>
      </c>
    </row>
    <row r="673" spans="18:18" x14ac:dyDescent="0.25">
      <c r="R673" s="24" t="s">
        <v>1</v>
      </c>
    </row>
    <row r="674" spans="18:18" x14ac:dyDescent="0.25">
      <c r="R674" s="24" t="s">
        <v>1</v>
      </c>
    </row>
    <row r="675" spans="18:18" x14ac:dyDescent="0.25">
      <c r="R675" s="24" t="s">
        <v>1</v>
      </c>
    </row>
    <row r="676" spans="18:18" x14ac:dyDescent="0.25">
      <c r="R676" s="24" t="s">
        <v>1</v>
      </c>
    </row>
    <row r="677" spans="18:18" x14ac:dyDescent="0.25">
      <c r="R677" s="24" t="s">
        <v>1</v>
      </c>
    </row>
    <row r="678" spans="18:18" x14ac:dyDescent="0.25">
      <c r="R678" s="24" t="s">
        <v>1</v>
      </c>
    </row>
    <row r="679" spans="18:18" x14ac:dyDescent="0.25">
      <c r="R679" s="24" t="s">
        <v>1</v>
      </c>
    </row>
    <row r="680" spans="18:18" x14ac:dyDescent="0.25">
      <c r="R680" s="24" t="s">
        <v>1</v>
      </c>
    </row>
    <row r="681" spans="18:18" x14ac:dyDescent="0.25">
      <c r="R681" s="24" t="s">
        <v>1</v>
      </c>
    </row>
    <row r="682" spans="18:18" x14ac:dyDescent="0.25">
      <c r="R682" s="24" t="s">
        <v>1</v>
      </c>
    </row>
    <row r="683" spans="18:18" x14ac:dyDescent="0.25">
      <c r="R683" s="24" t="s">
        <v>1</v>
      </c>
    </row>
    <row r="684" spans="18:18" x14ac:dyDescent="0.25">
      <c r="R684" s="24" t="s">
        <v>1</v>
      </c>
    </row>
    <row r="685" spans="18:18" x14ac:dyDescent="0.25">
      <c r="R685" s="24" t="s">
        <v>1</v>
      </c>
    </row>
    <row r="686" spans="18:18" x14ac:dyDescent="0.25">
      <c r="R686" s="24" t="s">
        <v>1</v>
      </c>
    </row>
    <row r="687" spans="18:18" x14ac:dyDescent="0.25">
      <c r="R687" s="24" t="s">
        <v>1</v>
      </c>
    </row>
    <row r="688" spans="18:18" x14ac:dyDescent="0.25">
      <c r="R688" s="24" t="s">
        <v>1</v>
      </c>
    </row>
    <row r="689" spans="18:18" x14ac:dyDescent="0.25">
      <c r="R689" s="24" t="s">
        <v>1</v>
      </c>
    </row>
    <row r="690" spans="18:18" x14ac:dyDescent="0.25">
      <c r="R690" s="24" t="s">
        <v>1</v>
      </c>
    </row>
    <row r="691" spans="18:18" x14ac:dyDescent="0.25">
      <c r="R691" s="24" t="s">
        <v>1</v>
      </c>
    </row>
    <row r="692" spans="18:18" x14ac:dyDescent="0.25">
      <c r="R692" s="24" t="s">
        <v>1</v>
      </c>
    </row>
    <row r="693" spans="18:18" x14ac:dyDescent="0.25">
      <c r="R693" s="24" t="s">
        <v>1</v>
      </c>
    </row>
    <row r="694" spans="18:18" x14ac:dyDescent="0.25">
      <c r="R694" s="24" t="s">
        <v>1</v>
      </c>
    </row>
    <row r="695" spans="18:18" x14ac:dyDescent="0.25">
      <c r="R695" s="24" t="s">
        <v>1</v>
      </c>
    </row>
    <row r="696" spans="18:18" x14ac:dyDescent="0.25">
      <c r="R696" s="24" t="s">
        <v>1</v>
      </c>
    </row>
    <row r="697" spans="18:18" x14ac:dyDescent="0.25">
      <c r="R697" s="24" t="s">
        <v>1</v>
      </c>
    </row>
    <row r="698" spans="18:18" x14ac:dyDescent="0.25">
      <c r="R698" s="24" t="s">
        <v>1</v>
      </c>
    </row>
    <row r="699" spans="18:18" x14ac:dyDescent="0.25">
      <c r="R699" s="24" t="s">
        <v>1</v>
      </c>
    </row>
    <row r="700" spans="18:18" x14ac:dyDescent="0.25">
      <c r="R700" s="24" t="s">
        <v>1</v>
      </c>
    </row>
    <row r="701" spans="18:18" x14ac:dyDescent="0.25">
      <c r="R701" s="24" t="s">
        <v>1</v>
      </c>
    </row>
    <row r="702" spans="18:18" x14ac:dyDescent="0.25">
      <c r="R702" s="24" t="s">
        <v>1</v>
      </c>
    </row>
    <row r="703" spans="18:18" x14ac:dyDescent="0.25">
      <c r="R703" s="24" t="s">
        <v>1</v>
      </c>
    </row>
    <row r="704" spans="18:18" x14ac:dyDescent="0.25">
      <c r="R704" s="24" t="s">
        <v>1</v>
      </c>
    </row>
    <row r="705" spans="18:18" x14ac:dyDescent="0.25">
      <c r="R705" s="24" t="s">
        <v>1</v>
      </c>
    </row>
  </sheetData>
  <customSheetViews>
    <customSheetView guid="{0C656E72-87B9-4C95-8287-517038B0F031}">
      <selection activeCell="F23" sqref="F2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6EA2F660-001E-40DA-8FB9-E9797D2637C4}">
      <selection activeCell="F23" sqref="F23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</customSheetViews>
  <mergeCells count="9">
    <mergeCell ref="B7:T7"/>
    <mergeCell ref="A8:Q8"/>
    <mergeCell ref="R8:T8"/>
    <mergeCell ref="B1:T1"/>
    <mergeCell ref="B2:T2"/>
    <mergeCell ref="B3:T3"/>
    <mergeCell ref="B4:T4"/>
    <mergeCell ref="B5:T5"/>
    <mergeCell ref="B6:T6"/>
  </mergeCells>
  <phoneticPr fontId="2" type="noConversion"/>
  <dataValidations count="1">
    <dataValidation type="list" showInputMessage="1" showErrorMessage="1" sqref="B6:T6" xr:uid="{1CF25E81-11DB-4925-9A32-3ED0C4FD4B7E}">
      <formula1>"Keine, Konstanter Druck, Variabler Druck"</formula1>
    </dataValidation>
  </dataValidation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F3D7-8356-40AA-A1AC-076FD2990731}">
  <dimension ref="G34"/>
  <sheetViews>
    <sheetView showGridLines="0" showRowColHeaders="0" workbookViewId="0">
      <selection activeCell="J35" sqref="J35"/>
    </sheetView>
  </sheetViews>
  <sheetFormatPr baseColWidth="10" defaultRowHeight="12.5" x14ac:dyDescent="0.25"/>
  <cols>
    <col min="1" max="1" width="1.6328125" customWidth="1"/>
    <col min="2" max="2" width="37.1796875" customWidth="1"/>
  </cols>
  <sheetData>
    <row r="34" spans="7:7" x14ac:dyDescent="0.25">
      <c r="G34" t="str">
        <f>Messwerte!B9</f>
        <v>Zeit [s]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7A48-E815-499E-9FAD-24FD48C69F45}">
  <dimension ref="G34"/>
  <sheetViews>
    <sheetView showGridLines="0" showRowColHeaders="0" workbookViewId="0">
      <selection activeCell="K34" sqref="K34"/>
    </sheetView>
  </sheetViews>
  <sheetFormatPr baseColWidth="10" defaultRowHeight="12.5" x14ac:dyDescent="0.25"/>
  <cols>
    <col min="1" max="1" width="1.6328125" customWidth="1"/>
    <col min="2" max="2" width="37.1796875" customWidth="1"/>
  </cols>
  <sheetData>
    <row r="34" spans="7:7" x14ac:dyDescent="0.25">
      <c r="G34" t="str">
        <f>Messwerte!B9</f>
        <v>Zeit [s]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5A23-E8F1-4758-B4D2-C7E65629CADF}">
  <dimension ref="A1"/>
  <sheetViews>
    <sheetView showGridLines="0" showRowColHeaders="0" workbookViewId="0">
      <selection activeCell="K34" sqref="K34"/>
    </sheetView>
  </sheetViews>
  <sheetFormatPr baseColWidth="10" defaultRowHeight="12.5" x14ac:dyDescent="0.25"/>
  <cols>
    <col min="1" max="1" width="1.6328125" customWidth="1"/>
    <col min="2" max="2" width="37.1796875" customWidth="1"/>
  </cols>
  <sheetData/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0ABA-CBC5-410A-9B51-BFF218ECF081}">
  <dimension ref="A1"/>
  <sheetViews>
    <sheetView showGridLines="0" showRowColHeaders="0" workbookViewId="0">
      <selection activeCell="K34" sqref="K34"/>
    </sheetView>
  </sheetViews>
  <sheetFormatPr baseColWidth="10" defaultRowHeight="12.5" x14ac:dyDescent="0.25"/>
  <cols>
    <col min="1" max="1" width="1.6328125" customWidth="1"/>
    <col min="2" max="2" width="37.1796875" customWidth="1"/>
  </cols>
  <sheetData/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1FD9-7E2F-4B3F-9061-AE793FB66B31}">
  <dimension ref="A1"/>
  <sheetViews>
    <sheetView showGridLines="0" showRowColHeaders="0" workbookViewId="0">
      <selection activeCell="L34" sqref="L34"/>
    </sheetView>
  </sheetViews>
  <sheetFormatPr baseColWidth="10" defaultRowHeight="12.5" x14ac:dyDescent="0.25"/>
  <cols>
    <col min="1" max="1" width="1.6328125" customWidth="1"/>
    <col min="2" max="2" width="37.1796875" customWidth="1"/>
  </cols>
  <sheetData/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8"/>
  <sheetViews>
    <sheetView showGridLines="0" workbookViewId="0">
      <selection sqref="A1:M1"/>
    </sheetView>
  </sheetViews>
  <sheetFormatPr baseColWidth="10" defaultRowHeight="12.5" x14ac:dyDescent="0.25"/>
  <cols>
    <col min="1" max="1" width="42.81640625" customWidth="1"/>
    <col min="2" max="2" width="27" customWidth="1"/>
    <col min="3" max="13" width="10.6328125" customWidth="1"/>
    <col min="14" max="14" width="31.1796875" style="1" customWidth="1"/>
    <col min="15" max="19" width="10.90625" style="1"/>
    <col min="20" max="20" width="10.6328125" style="1" customWidth="1"/>
    <col min="21" max="26" width="10.90625" style="1"/>
  </cols>
  <sheetData>
    <row r="1" spans="1:15" ht="20.5" thickBot="1" x14ac:dyDescent="0.45">
      <c r="A1" s="114">
        <f>Messwerte!$B$2</f>
        <v>0</v>
      </c>
      <c r="B1" s="115"/>
      <c r="C1" s="116"/>
      <c r="D1" s="116"/>
      <c r="E1" s="116"/>
      <c r="F1" s="116"/>
      <c r="G1" s="116"/>
      <c r="H1" s="116"/>
      <c r="I1" s="85"/>
      <c r="J1" s="85"/>
      <c r="K1" s="85"/>
      <c r="L1" s="85"/>
      <c r="M1" s="86"/>
      <c r="O1" s="1">
        <f>Messwerte!$O$10</f>
        <v>0</v>
      </c>
    </row>
    <row r="2" spans="1:15" ht="13.5" thickBot="1" x14ac:dyDescent="0.35">
      <c r="A2" s="37"/>
      <c r="B2" s="55" t="s">
        <v>19</v>
      </c>
      <c r="C2" s="34"/>
      <c r="D2" s="35" t="str">
        <f>LEFT(Intervalle!A1,LEN(Intervalle!A1)-1)</f>
        <v>Intervall 1</v>
      </c>
      <c r="E2" s="35" t="str">
        <f>LEFT(Intervalle!N1,LEN(Intervalle!N1)-1)</f>
        <v>Intervall 2</v>
      </c>
      <c r="F2" s="35" t="str">
        <f>LEFT(Intervalle!AA1,LEN(Intervalle!AA1)-1)</f>
        <v>Intervall 3</v>
      </c>
      <c r="G2" s="35" t="str">
        <f>LEFT(Intervalle!AN1,LEN(Intervalle!AN1)-1)</f>
        <v>Intervall 4</v>
      </c>
      <c r="H2" s="35" t="str">
        <f>LEFT(Intervalle!BA1,LEN(Intervalle!BA1)-1)</f>
        <v>Intervall 5</v>
      </c>
      <c r="I2" s="35" t="str">
        <f>LEFT(Intervalle!BN1,LEN(Intervalle!BN1)-1)</f>
        <v>Intervall 6</v>
      </c>
      <c r="J2" s="35" t="str">
        <f>LEFT(Intervalle!CA1,LEN(Intervalle!CA1)-1)</f>
        <v>Intervall 7</v>
      </c>
      <c r="K2" s="35" t="str">
        <f>LEFT(Intervalle!CN1,LEN(Intervalle!CN1)-1)</f>
        <v>Intervall 8</v>
      </c>
      <c r="L2" s="35" t="str">
        <f>LEFT(Intervalle!DA1,LEN(Intervalle!DA1)-1)</f>
        <v>Intervall 9</v>
      </c>
      <c r="M2" s="36" t="str">
        <f>LEFT(Intervalle!DN1,LEN(Intervalle!DN1)-1)</f>
        <v>Intervall 10</v>
      </c>
    </row>
    <row r="3" spans="1:15" ht="13.5" customHeight="1" x14ac:dyDescent="0.3">
      <c r="A3" s="117" t="str">
        <f>Messwerte!C9</f>
        <v>Strom [A]</v>
      </c>
      <c r="B3" s="118"/>
      <c r="C3" s="42">
        <v>0</v>
      </c>
      <c r="D3" s="43" t="str">
        <f>IF(Intervalle!B$3="","",Intervalle!B$3)</f>
        <v/>
      </c>
      <c r="E3" s="43" t="str">
        <f>IF(Intervalle!O$3="","",Intervalle!O$3)</f>
        <v/>
      </c>
      <c r="F3" s="43" t="str">
        <f>IF(Intervalle!AB$3="","",Intervalle!AB$3)</f>
        <v/>
      </c>
      <c r="G3" s="43" t="str">
        <f>IF(Intervalle!AO$3="","",Intervalle!AO$3)</f>
        <v/>
      </c>
      <c r="H3" s="43" t="str">
        <f>IF(Intervalle!BB$3="","",Intervalle!BB$3)</f>
        <v/>
      </c>
      <c r="I3" s="43" t="str">
        <f>IF(Intervalle!BO$3="","",Intervalle!BO$3)</f>
        <v/>
      </c>
      <c r="J3" s="43" t="str">
        <f>IF(Intervalle!CB$3="","",Intervalle!CB$3)</f>
        <v/>
      </c>
      <c r="K3" s="43" t="str">
        <f>IF(Intervalle!CO$3="","",Intervalle!CO$3)</f>
        <v/>
      </c>
      <c r="L3" s="43" t="str">
        <f>IF(Intervalle!DB$3="","",Intervalle!DB$3)</f>
        <v/>
      </c>
      <c r="M3" s="44" t="str">
        <f>IF(Intervalle!DO$3="","",Intervalle!DO$3)</f>
        <v/>
      </c>
    </row>
    <row r="4" spans="1:15" ht="13.5" customHeight="1" x14ac:dyDescent="0.3">
      <c r="A4" s="119" t="str">
        <f>CONCATENATE("Mittelwert ",Messwerte!D9)</f>
        <v>Mittelwert Widerstand [mΩ]</v>
      </c>
      <c r="B4" s="120"/>
      <c r="C4" s="45">
        <v>0</v>
      </c>
      <c r="D4" s="46" t="str">
        <f ca="1">IFERROR(AVERAGE([0]!dynResistanceInterval1),"")</f>
        <v/>
      </c>
      <c r="E4" s="46" t="str">
        <f ca="1">IFERROR(AVERAGE([0]!dynResistanceInterval2),"")</f>
        <v/>
      </c>
      <c r="F4" s="46" t="str">
        <f ca="1">IFERROR(AVERAGE([0]!dynResistanceInterval3),"")</f>
        <v/>
      </c>
      <c r="G4" s="46" t="str">
        <f ca="1">IFERROR(AVERAGE([0]!dynResistanceInterval4),"")</f>
        <v/>
      </c>
      <c r="H4" s="46" t="str">
        <f ca="1">IFERROR(AVERAGE([0]!dynResistanceInterval5),"")</f>
        <v/>
      </c>
      <c r="I4" s="46" t="str">
        <f ca="1">IFERROR(AVERAGE([0]!dynResistanceInterval6),"")</f>
        <v/>
      </c>
      <c r="J4" s="46" t="str">
        <f ca="1">IFERROR(AVERAGE([0]!dynResistanceInterval7),"")</f>
        <v/>
      </c>
      <c r="K4" s="46" t="str">
        <f ca="1">IFERROR(AVERAGE([0]!dynResistanceInterval8),"")</f>
        <v/>
      </c>
      <c r="L4" s="46" t="str">
        <f ca="1">IFERROR(AVERAGE([0]!dynResistanceInterval9),"")</f>
        <v/>
      </c>
      <c r="M4" s="47" t="str">
        <f ca="1">IFERROR(AVERAGE([0]!dynResistanceInterval10),"")</f>
        <v/>
      </c>
    </row>
    <row r="5" spans="1:15" ht="13.5" customHeight="1" x14ac:dyDescent="0.3">
      <c r="A5" s="32" t="str">
        <f>CONCATENATE("Mittelwert ",Messwerte!E9,"*")</f>
        <v>Mittelwert Temperatur 1 [°C]*</v>
      </c>
      <c r="B5" s="33" t="str">
        <f xml:space="preserve"> IF(Intervalle!$EA$2=1,$B$2,"")</f>
        <v/>
      </c>
      <c r="C5" s="45">
        <v>0</v>
      </c>
      <c r="D5" s="46" t="str">
        <f ca="1">IFERROR(AVERAGE(OFFSET(Intervalle!D$3,COUNT(Intervalle!D:D)*2/3,0,COUNT(Intervalle!D:D)/3,1)),"")</f>
        <v/>
      </c>
      <c r="E5" s="46" t="str">
        <f ca="1">IFERROR(AVERAGE(OFFSET(Intervalle!Q$3,COUNT(Intervalle!Q:Q)*2/3,0,COUNT(Intervalle!Q:Q)/3,1)),"")</f>
        <v/>
      </c>
      <c r="F5" s="46" t="str">
        <f ca="1">IFERROR(AVERAGE(OFFSET(Intervalle!AD$3,COUNT(Intervalle!AD:AD)*2/3,0,COUNT(Intervalle!AD:AD)/3,1)),"")</f>
        <v/>
      </c>
      <c r="G5" s="46" t="str">
        <f ca="1">IFERROR(AVERAGE(OFFSET(Intervalle!AQ$3,COUNT(Intervalle!AQ:AQ)*2/3,0,COUNT(Intervalle!AQ:AQ)/3,1)),"")</f>
        <v/>
      </c>
      <c r="H5" s="46" t="str">
        <f ca="1">IFERROR(AVERAGE(OFFSET(Intervalle!BD$3,COUNT(Intervalle!BD:BD)*2/3,0,COUNT(Intervalle!BD:BD)/3,1)),"")</f>
        <v/>
      </c>
      <c r="I5" s="46" t="str">
        <f ca="1">IFERROR(AVERAGE(OFFSET(Intervalle!BQ$3,COUNT(Intervalle!BQ:BQ)*2/3,0,COUNT(Intervalle!BQ:BQ)/3,1)),"")</f>
        <v/>
      </c>
      <c r="J5" s="46" t="str">
        <f ca="1">IFERROR(AVERAGE(OFFSET(Intervalle!CD$3,COUNT(Intervalle!CD:CD)*2/3,0,COUNT(Intervalle!CD:CD)/3,1)),"")</f>
        <v/>
      </c>
      <c r="K5" s="46" t="str">
        <f ca="1">IFERROR(AVERAGE(OFFSET(Intervalle!CQ$3,COUNT(Intervalle!CQ:CQ)*2/3,0,COUNT(Intervalle!CQ:CQ)/3,1)),"")</f>
        <v/>
      </c>
      <c r="L5" s="46" t="str">
        <f ca="1">IFERROR(AVERAGE(OFFSET(Intervalle!DD$3,COUNT(Intervalle!DD:DD)*2/3,0,COUNT(Intervalle!DD:DD)/3,1)),"")</f>
        <v/>
      </c>
      <c r="M5" s="47" t="str">
        <f ca="1">IFERROR(AVERAGE(OFFSET(Intervalle!DQ$3,COUNT(Intervalle!DQ:DQ)*2/3,0,COUNT(Intervalle!DQ:DQ)/3,1)),"")</f>
        <v/>
      </c>
    </row>
    <row r="6" spans="1:15" ht="13.5" customHeight="1" x14ac:dyDescent="0.3">
      <c r="A6" s="32" t="str">
        <f>CONCATENATE("Mittelwert ",Messwerte!F9,"*")</f>
        <v>Mittelwert Temperatur 2 [°C]*</v>
      </c>
      <c r="B6" s="33" t="str">
        <f xml:space="preserve"> IF(Intervalle!$EA$2=2,$B$2,"")</f>
        <v/>
      </c>
      <c r="C6" s="45">
        <v>0</v>
      </c>
      <c r="D6" s="46" t="str">
        <f ca="1">IFERROR(AVERAGE(OFFSET(Intervalle!E$3,COUNT(Intervalle!E:E)*2/3,0,COUNT(Intervalle!E:E)/3,1)),"")</f>
        <v/>
      </c>
      <c r="E6" s="46" t="str">
        <f ca="1">IFERROR(AVERAGE(OFFSET(Intervalle!R$3,COUNT(Intervalle!R:R)*2/3,0,COUNT(Intervalle!R:R)/3,1)),"")</f>
        <v/>
      </c>
      <c r="F6" s="46" t="str">
        <f ca="1">IFERROR(AVERAGE(OFFSET(Intervalle!AE$3,COUNT(Intervalle!AE:AE)*2/3,0,COUNT(Intervalle!AE:AE)/3,1)),"")</f>
        <v/>
      </c>
      <c r="G6" s="46" t="str">
        <f ca="1">IFERROR(AVERAGE(OFFSET(Intervalle!AR$3,COUNT(Intervalle!AR:AR)*2/3,0,COUNT(Intervalle!AR:AR)/3,1)),"")</f>
        <v/>
      </c>
      <c r="H6" s="46" t="str">
        <f ca="1">IFERROR(AVERAGE(OFFSET(Intervalle!BE$3,COUNT(Intervalle!BE:BE)*2/3,0,COUNT(Intervalle!BE:BE)/3,1)),"")</f>
        <v/>
      </c>
      <c r="I6" s="46" t="str">
        <f ca="1">IFERROR(AVERAGE(OFFSET(Intervalle!BR$3,COUNT(Intervalle!BR:BR)*2/3,0,COUNT(Intervalle!BR:BR)/3,1)),"")</f>
        <v/>
      </c>
      <c r="J6" s="46" t="str">
        <f ca="1">IFERROR(AVERAGE(OFFSET(Intervalle!CE$3,COUNT(Intervalle!CE:CE)*2/3,0,COUNT(Intervalle!CE:CE)/3,1)),"")</f>
        <v/>
      </c>
      <c r="K6" s="46" t="str">
        <f ca="1">IFERROR(AVERAGE(OFFSET(Intervalle!CR$3,COUNT(Intervalle!CR:CR)*2/3,0,COUNT(Intervalle!CR:CR)/3,1)),"")</f>
        <v/>
      </c>
      <c r="L6" s="46" t="str">
        <f ca="1">IFERROR(AVERAGE(OFFSET(Intervalle!DE$3,COUNT(Intervalle!DE:DE)*2/3,0,COUNT(Intervalle!DE:DE)/3,1)),"")</f>
        <v/>
      </c>
      <c r="M6" s="47" t="str">
        <f ca="1">IFERROR(AVERAGE(OFFSET(Intervalle!DR$3,COUNT(Intervalle!DR:DR)*2/3,0,COUNT(Intervalle!DR:DR)/3,1)),"")</f>
        <v/>
      </c>
    </row>
    <row r="7" spans="1:15" ht="13.5" customHeight="1" x14ac:dyDescent="0.3">
      <c r="A7" s="30" t="str">
        <f>CONCATENATE("Mittelwert ",Messwerte!G9,"*")</f>
        <v>Mittelwert Temperatur 3 [°C]*</v>
      </c>
      <c r="B7" s="33" t="str">
        <f xml:space="preserve"> IF(Intervalle!$EA$2=3,$B$2,"")</f>
        <v/>
      </c>
      <c r="C7" s="45">
        <v>0</v>
      </c>
      <c r="D7" s="46" t="str">
        <f ca="1">IFERROR(AVERAGE(OFFSET(Intervalle!F$3,COUNT(Intervalle!F:F)*2/3,0,COUNT(Intervalle!F:F)/3,1)),"")</f>
        <v/>
      </c>
      <c r="E7" s="46" t="str">
        <f ca="1">IFERROR(AVERAGE(OFFSET(Intervalle!S$3,COUNT(Intervalle!S:S)*2/3,0,COUNT(Intervalle!S:S)/3,1)),"")</f>
        <v/>
      </c>
      <c r="F7" s="46" t="str">
        <f ca="1">IFERROR(AVERAGE(OFFSET(Intervalle!AF$3,COUNT(Intervalle!AF:AF)*2/3,0,COUNT(Intervalle!AF:AF)/3,1)),"")</f>
        <v/>
      </c>
      <c r="G7" s="46" t="str">
        <f ca="1">IFERROR(AVERAGE(OFFSET(Intervalle!AS$3,COUNT(Intervalle!AS:AS)*2/3,0,COUNT(Intervalle!AS:AS)/3,1)),"")</f>
        <v/>
      </c>
      <c r="H7" s="46" t="str">
        <f ca="1">IFERROR(AVERAGE(OFFSET(Intervalle!BF$3,COUNT(Intervalle!BF:BF)*2/3,0,COUNT(Intervalle!BF:BF)/3,1)),"")</f>
        <v/>
      </c>
      <c r="I7" s="46" t="str">
        <f ca="1">IFERROR(AVERAGE(OFFSET(Intervalle!BS$3,COUNT(Intervalle!BS:BS)*2/3,0,COUNT(Intervalle!BS:BS)/3,1)),"")</f>
        <v/>
      </c>
      <c r="J7" s="46" t="str">
        <f ca="1">IFERROR(AVERAGE(OFFSET(Intervalle!CF$3,COUNT(Intervalle!CF:CF)*2/3,0,COUNT(Intervalle!CF:CF)/3,1)),"")</f>
        <v/>
      </c>
      <c r="K7" s="46" t="str">
        <f ca="1">IFERROR(AVERAGE(OFFSET(Intervalle!CS$3,COUNT(Intervalle!CS:CS)*2/3,0,COUNT(Intervalle!CS:CS)/3,1)),"")</f>
        <v/>
      </c>
      <c r="L7" s="46" t="str">
        <f ca="1">IFERROR(AVERAGE(OFFSET(Intervalle!DF$3,COUNT(Intervalle!DF:DF)*2/3,0,COUNT(Intervalle!DF:DF)/3,1)),"")</f>
        <v/>
      </c>
      <c r="M7" s="47" t="str">
        <f ca="1">IFERROR(AVERAGE(OFFSET(Intervalle!DS$3,COUNT(Intervalle!DS:DS)*2/3,0,COUNT(Intervalle!DS:DS)/3,1)),"")</f>
        <v/>
      </c>
    </row>
    <row r="8" spans="1:15" ht="13.5" customHeight="1" x14ac:dyDescent="0.3">
      <c r="A8" s="30" t="str">
        <f>CONCATENATE("Mittelwert ",Messwerte!H9,"*")</f>
        <v>Mittelwert Temperatur 4 [°C]*</v>
      </c>
      <c r="B8" s="33" t="str">
        <f xml:space="preserve"> IF(Intervalle!$EA$2=4,$B$2,"")</f>
        <v/>
      </c>
      <c r="C8" s="45">
        <v>0</v>
      </c>
      <c r="D8" s="46" t="str">
        <f ca="1">IFERROR(AVERAGE(OFFSET(Intervalle!G$3,COUNT(Intervalle!G:G)*2/3,0,COUNT(Intervalle!G:G)/3,1)),"")</f>
        <v/>
      </c>
      <c r="E8" s="46" t="str">
        <f ca="1">IFERROR(AVERAGE(OFFSET(Intervalle!T$3,COUNT(Intervalle!T:T)*2/3,0,COUNT(Intervalle!T:T)/3,1)),"")</f>
        <v/>
      </c>
      <c r="F8" s="46" t="str">
        <f ca="1">IFERROR(AVERAGE(OFFSET(Intervalle!AG$3,COUNT(Intervalle!AG:AG)*2/3,0,COUNT(Intervalle!AG:AG)/3,1)),"")</f>
        <v/>
      </c>
      <c r="G8" s="46" t="str">
        <f ca="1">IFERROR(AVERAGE(OFFSET(Intervalle!AT$3,COUNT(Intervalle!AT:AT)*2/3,0,COUNT(Intervalle!AT:AT)/3,1)),"")</f>
        <v/>
      </c>
      <c r="H8" s="46" t="str">
        <f ca="1">IFERROR(AVERAGE(OFFSET(Intervalle!BG$3,COUNT(Intervalle!BG:BG)*2/3,0,COUNT(Intervalle!BG:BG)/3,1)),"")</f>
        <v/>
      </c>
      <c r="I8" s="46" t="str">
        <f ca="1">IFERROR(AVERAGE(OFFSET(Intervalle!BT$3,COUNT(Intervalle!BT:BT)*2/3,0,COUNT(Intervalle!BT:BT)/3,1)),"")</f>
        <v/>
      </c>
      <c r="J8" s="46" t="str">
        <f ca="1">IFERROR(AVERAGE(OFFSET(Intervalle!CG$3,COUNT(Intervalle!CG:CG)*2/3,0,COUNT(Intervalle!CG:CG)/3,1)),"")</f>
        <v/>
      </c>
      <c r="K8" s="46" t="str">
        <f ca="1">IFERROR(AVERAGE(OFFSET(Intervalle!CT$3,COUNT(Intervalle!CT:CT)*2/3,0,COUNT(Intervalle!CT:CT)/3,1)),"")</f>
        <v/>
      </c>
      <c r="L8" s="46" t="str">
        <f ca="1">IFERROR(AVERAGE(OFFSET(Intervalle!DG$3,COUNT(Intervalle!DG:DG)*2/3,0,COUNT(Intervalle!DG:DG)/3,1)),"")</f>
        <v/>
      </c>
      <c r="M8" s="47" t="str">
        <f ca="1">IFERROR(AVERAGE(OFFSET(Intervalle!DT$3,COUNT(Intervalle!DT:DT)*2/3,0,COUNT(Intervalle!DT:DT)/3,1)),"")</f>
        <v/>
      </c>
    </row>
    <row r="9" spans="1:15" ht="13.5" customHeight="1" x14ac:dyDescent="0.3">
      <c r="A9" s="30" t="str">
        <f>CONCATENATE("Mittelwert ",Messwerte!I9,"*")</f>
        <v>Mittelwert Temperatur 5 [°C]*</v>
      </c>
      <c r="B9" s="33" t="str">
        <f xml:space="preserve"> IF(Intervalle!$EA$2=5,$B$2,"")</f>
        <v/>
      </c>
      <c r="C9" s="45">
        <v>0</v>
      </c>
      <c r="D9" s="46" t="str">
        <f ca="1">IFERROR(AVERAGE(OFFSET(Intervalle!H$3,COUNT(Intervalle!H:H)*2/3,0,COUNT(Intervalle!H:H)/3,1)),"")</f>
        <v/>
      </c>
      <c r="E9" s="46" t="str">
        <f ca="1">IFERROR(AVERAGE(OFFSET(Intervalle!U$3,COUNT(Intervalle!U:U)*2/3,0,COUNT(Intervalle!U:U)/3,1)),"")</f>
        <v/>
      </c>
      <c r="F9" s="46" t="str">
        <f ca="1">IFERROR(AVERAGE(OFFSET(Intervalle!AH$3,COUNT(Intervalle!AH:AH)*2/3,0,COUNT(Intervalle!AH:AH)/3,1)),"")</f>
        <v/>
      </c>
      <c r="G9" s="46" t="str">
        <f ca="1">IFERROR(AVERAGE(OFFSET(Intervalle!AU$3,COUNT(Intervalle!AU:AU)*2/3,0,COUNT(Intervalle!AU:AU)/3,1)),"")</f>
        <v/>
      </c>
      <c r="H9" s="46" t="str">
        <f ca="1">IFERROR(AVERAGE(OFFSET(Intervalle!BH$3,COUNT(Intervalle!BH:BH)*2/3,0,COUNT(Intervalle!BH:BH)/3,1)),"")</f>
        <v/>
      </c>
      <c r="I9" s="46" t="str">
        <f ca="1">IFERROR(AVERAGE(OFFSET(Intervalle!BU$3,COUNT(Intervalle!BU:BU)*2/3,0,COUNT(Intervalle!BU:BU)/3,1)),"")</f>
        <v/>
      </c>
      <c r="J9" s="46" t="str">
        <f ca="1">IFERROR(AVERAGE(OFFSET(Intervalle!CH$3,COUNT(Intervalle!CH:CH)*2/3,0,COUNT(Intervalle!CH:CH)/3,1)),"")</f>
        <v/>
      </c>
      <c r="K9" s="46" t="str">
        <f ca="1">IFERROR(AVERAGE(OFFSET(Intervalle!CU$3,COUNT(Intervalle!CU:CU)*2/3,0,COUNT(Intervalle!CU:CU)/3,1)),"")</f>
        <v/>
      </c>
      <c r="L9" s="46" t="str">
        <f ca="1">IFERROR(AVERAGE(OFFSET(Intervalle!DH$3,COUNT(Intervalle!DH:DH)*2/3,0,COUNT(Intervalle!DH:DH)/3,1)),"")</f>
        <v/>
      </c>
      <c r="M9" s="47" t="str">
        <f ca="1">IFERROR(AVERAGE(OFFSET(Intervalle!DU$3,COUNT(Intervalle!DU:DU)*2/3,0,COUNT(Intervalle!DU:DU)/3,1)),"")</f>
        <v/>
      </c>
    </row>
    <row r="10" spans="1:15" ht="13.5" customHeight="1" x14ac:dyDescent="0.3">
      <c r="A10" s="30" t="str">
        <f>CONCATENATE("Mittelwert ",Messwerte!J9,"*")</f>
        <v>Mittelwert Temperatur 6 [°C]*</v>
      </c>
      <c r="B10" s="33" t="str">
        <f xml:space="preserve"> IF(Intervalle!$EA$2=6,$B$2,"")</f>
        <v/>
      </c>
      <c r="C10" s="45">
        <v>0</v>
      </c>
      <c r="D10" s="46" t="str">
        <f ca="1">IFERROR(AVERAGE(OFFSET(Intervalle!I$3,COUNT(Intervalle!I:I)*2/3,0,COUNT(Intervalle!I:I)/3,1)),"")</f>
        <v/>
      </c>
      <c r="E10" s="46" t="str">
        <f ca="1">IFERROR(AVERAGE(OFFSET(Intervalle!V$3,COUNT(Intervalle!V:V)*2/3,0,COUNT(Intervalle!V:V)/3,1)),"")</f>
        <v/>
      </c>
      <c r="F10" s="46" t="str">
        <f ca="1">IFERROR(AVERAGE(OFFSET(Intervalle!AI$3,COUNT(Intervalle!AI:AI)*2/3,0,COUNT(Intervalle!AI:AI)/3,1)),"")</f>
        <v/>
      </c>
      <c r="G10" s="46" t="str">
        <f ca="1">IFERROR(AVERAGE(OFFSET(Intervalle!AV$3,COUNT(Intervalle!AV:AV)*2/3,0,COUNT(Intervalle!AV:AV)/3,1)),"")</f>
        <v/>
      </c>
      <c r="H10" s="46" t="str">
        <f ca="1">IFERROR(AVERAGE(OFFSET(Intervalle!BI$3,COUNT(Intervalle!BI:BI)*2/3,0,COUNT(Intervalle!BI:BI)/3,1)),"")</f>
        <v/>
      </c>
      <c r="I10" s="46" t="str">
        <f ca="1">IFERROR(AVERAGE(OFFSET(Intervalle!BV$3,COUNT(Intervalle!BV:BV)*2/3,0,COUNT(Intervalle!BV:BV)/3,1)),"")</f>
        <v/>
      </c>
      <c r="J10" s="46" t="str">
        <f ca="1">IFERROR(AVERAGE(OFFSET(Intervalle!CI$3,COUNT(Intervalle!CI:CI)*2/3,0,COUNT(Intervalle!CI:CI)/3,1)),"")</f>
        <v/>
      </c>
      <c r="K10" s="46" t="str">
        <f ca="1">IFERROR(AVERAGE(OFFSET(Intervalle!CV$3,COUNT(Intervalle!CV:CV)*2/3,0,COUNT(Intervalle!CV:CV)/3,1)),"")</f>
        <v/>
      </c>
      <c r="L10" s="46" t="str">
        <f ca="1">IFERROR(AVERAGE(OFFSET(Intervalle!DI$3,COUNT(Intervalle!DI:DI)*2/3,0,COUNT(Intervalle!DI:DI)/3,1)),"")</f>
        <v/>
      </c>
      <c r="M10" s="47" t="str">
        <f ca="1">IFERROR(AVERAGE(OFFSET(Intervalle!DV$3,COUNT(Intervalle!DV:DV)*2/3,0,COUNT(Intervalle!DV:DV)/3,1)),"")</f>
        <v/>
      </c>
    </row>
    <row r="11" spans="1:15" ht="13.5" customHeight="1" x14ac:dyDescent="0.3">
      <c r="A11" s="30" t="str">
        <f>CONCATENATE("Mittelwert ",Messwerte!K9,"*")</f>
        <v>Mittelwert Temperatur 7 [°C]*</v>
      </c>
      <c r="B11" s="33" t="str">
        <f xml:space="preserve"> IF(Intervalle!$EA$2=7,$B$2,"")</f>
        <v/>
      </c>
      <c r="C11" s="45">
        <v>0</v>
      </c>
      <c r="D11" s="46" t="str">
        <f ca="1">IFERROR(AVERAGE(OFFSET(Intervalle!J$3,COUNT(Intervalle!J:J)*2/3,0,COUNT(Intervalle!J:J)/3,1)),"")</f>
        <v/>
      </c>
      <c r="E11" s="46" t="str">
        <f ca="1">IFERROR(AVERAGE(OFFSET(Intervalle!W$3,COUNT(Intervalle!W:W)*2/3,0,COUNT(Intervalle!W:W)/3,1)),"")</f>
        <v/>
      </c>
      <c r="F11" s="46" t="str">
        <f ca="1">IFERROR(AVERAGE(OFFSET(Intervalle!AJ$3,COUNT(Intervalle!AJ:AJ)*2/3,0,COUNT(Intervalle!AJ:AJ)/3,1)),"")</f>
        <v/>
      </c>
      <c r="G11" s="46" t="str">
        <f ca="1">IFERROR(AVERAGE(OFFSET(Intervalle!AW$3,COUNT(Intervalle!AW:AW)*2/3,0,COUNT(Intervalle!AW:AW)/3,1)),"")</f>
        <v/>
      </c>
      <c r="H11" s="46" t="str">
        <f ca="1">IFERROR(AVERAGE(OFFSET(Intervalle!BJ$3,COUNT(Intervalle!BJ:BJ)*2/3,0,COUNT(Intervalle!BJ:BJ)/3,1)),"")</f>
        <v/>
      </c>
      <c r="I11" s="46" t="str">
        <f ca="1">IFERROR(AVERAGE(OFFSET(Intervalle!BW$3,COUNT(Intervalle!BW:BW)*2/3,0,COUNT(Intervalle!BW:BW)/3,1)),"")</f>
        <v/>
      </c>
      <c r="J11" s="46" t="str">
        <f ca="1">IFERROR(AVERAGE(OFFSET(Intervalle!CJ$3,COUNT(Intervalle!CJ:CJ)*2/3,0,COUNT(Intervalle!CJ:CJ)/3,1)),"")</f>
        <v/>
      </c>
      <c r="K11" s="46" t="str">
        <f ca="1">IFERROR(AVERAGE(OFFSET(Intervalle!CW$3,COUNT(Intervalle!CW:CW)*2/3,0,COUNT(Intervalle!CW:CW)/3,1)),"")</f>
        <v/>
      </c>
      <c r="L11" s="46" t="str">
        <f ca="1">IFERROR(AVERAGE(OFFSET(Intervalle!DJ$3,COUNT(Intervalle!DJ:DJ)*2/3,0,COUNT(Intervalle!DJ:DJ)/3,1)),"")</f>
        <v/>
      </c>
      <c r="M11" s="47" t="str">
        <f ca="1">IFERROR(AVERAGE(OFFSET(Intervalle!DW$3,COUNT(Intervalle!DW:DW)*2/3,0,COUNT(Intervalle!DW:DW)/3,1)),"")</f>
        <v/>
      </c>
    </row>
    <row r="12" spans="1:15" ht="13.5" customHeight="1" x14ac:dyDescent="0.3">
      <c r="A12" s="30" t="str">
        <f>CONCATENATE("Mittelwert ",Messwerte!L9,"*")</f>
        <v>Mittelwert Temperatur 8 [°C]*</v>
      </c>
      <c r="B12" s="33" t="str">
        <f xml:space="preserve"> IF(Intervalle!$EA$2=8,$B$2,"")</f>
        <v/>
      </c>
      <c r="C12" s="45">
        <v>0</v>
      </c>
      <c r="D12" s="46" t="str">
        <f ca="1">IFERROR(AVERAGE(OFFSET(Intervalle!K$3,COUNT(Intervalle!K:K)*2/3,0,COUNT(Intervalle!K:K)/3,1)),"")</f>
        <v/>
      </c>
      <c r="E12" s="46" t="str">
        <f ca="1">IFERROR(AVERAGE(OFFSET(Intervalle!X$3,COUNT(Intervalle!X:X)*2/3,0,COUNT(Intervalle!X:X)/3,1)),"")</f>
        <v/>
      </c>
      <c r="F12" s="46" t="str">
        <f ca="1">IFERROR(AVERAGE(OFFSET(Intervalle!AK$3,COUNT(Intervalle!AK:AK)*2/3,0,COUNT(Intervalle!AK:AK)/3,1)),"")</f>
        <v/>
      </c>
      <c r="G12" s="46" t="str">
        <f ca="1">IFERROR(AVERAGE(OFFSET(Intervalle!AX$3,COUNT(Intervalle!AX:AX)*2/3,0,COUNT(Intervalle!AX:AX)/3,1)),"")</f>
        <v/>
      </c>
      <c r="H12" s="46" t="str">
        <f ca="1">IFERROR(AVERAGE(OFFSET(Intervalle!BK$3,COUNT(Intervalle!BK:BK)*2/3,0,COUNT(Intervalle!BK:BK)/3,1)),"")</f>
        <v/>
      </c>
      <c r="I12" s="46" t="str">
        <f ca="1">IFERROR(AVERAGE(OFFSET(Intervalle!BX$3,COUNT(Intervalle!BX:BX)*2/3,0,COUNT(Intervalle!BX:BX)/3,1)),"")</f>
        <v/>
      </c>
      <c r="J12" s="46" t="str">
        <f ca="1">IFERROR(AVERAGE(OFFSET(Intervalle!CK$3,COUNT(Intervalle!CK:CK)*2/3,0,COUNT(Intervalle!CK:CK)/3,1)),"")</f>
        <v/>
      </c>
      <c r="K12" s="46" t="str">
        <f ca="1">IFERROR(AVERAGE(OFFSET(Intervalle!CX$3,COUNT(Intervalle!CX:CX)*2/3,0,COUNT(Intervalle!CX:CX)/3,1)),"")</f>
        <v/>
      </c>
      <c r="L12" s="46" t="str">
        <f ca="1">IFERROR(AVERAGE(OFFSET(Intervalle!DK$3,COUNT(Intervalle!DK:DK)*2/3,0,COUNT(Intervalle!DK:DK)/3,1)),"")</f>
        <v/>
      </c>
      <c r="M12" s="47" t="str">
        <f ca="1">IFERROR(AVERAGE(OFFSET(Intervalle!DX$3,COUNT(Intervalle!DX:DX)*2/3,0,COUNT(Intervalle!DX:DX)/3,1)),"")</f>
        <v/>
      </c>
    </row>
    <row r="13" spans="1:15" ht="13.5" customHeight="1" x14ac:dyDescent="0.3">
      <c r="A13" s="30" t="str">
        <f>CONCATENATE("Mittelwert ",Messwerte!M9,"*")</f>
        <v>Mittelwert Temperatur 9 [°C]*</v>
      </c>
      <c r="B13" s="33" t="str">
        <f xml:space="preserve"> IF(Intervalle!$EA$2=9,$B$2,"")</f>
        <v/>
      </c>
      <c r="C13" s="45">
        <v>0</v>
      </c>
      <c r="D13" s="46" t="str">
        <f ca="1">IFERROR(AVERAGE(OFFSET(Intervalle!L$3,COUNT(Intervalle!L:L)*2/3,0,COUNT(Intervalle!L:L)/3,1)),"")</f>
        <v/>
      </c>
      <c r="E13" s="46" t="str">
        <f ca="1">IFERROR(AVERAGE(OFFSET(Intervalle!Y$3,COUNT(Intervalle!Y:Y)*2/3,0,COUNT(Intervalle!Y:Y)/3,1)),"")</f>
        <v/>
      </c>
      <c r="F13" s="46" t="str">
        <f ca="1">IFERROR(AVERAGE(OFFSET(Intervalle!AL$3,COUNT(Intervalle!AL:AL)*2/3,0,COUNT(Intervalle!AL:AL)/3,1)),"")</f>
        <v/>
      </c>
      <c r="G13" s="46" t="str">
        <f ca="1">IFERROR(AVERAGE(OFFSET(Intervalle!AY$3,COUNT(Intervalle!AY:AY)*2/3,0,COUNT(Intervalle!AY:AY)/3,1)),"")</f>
        <v/>
      </c>
      <c r="H13" s="46" t="str">
        <f ca="1">IFERROR(AVERAGE(OFFSET(Intervalle!BL$3,COUNT(Intervalle!BL:BL)*2/3,0,COUNT(Intervalle!BL:BL)/3,1)),"")</f>
        <v/>
      </c>
      <c r="I13" s="46" t="str">
        <f ca="1">IFERROR(AVERAGE(OFFSET(Intervalle!BY$3,COUNT(Intervalle!BY:BY)*2/3,0,COUNT(Intervalle!BY:BY)/3,1)),"")</f>
        <v/>
      </c>
      <c r="J13" s="46" t="str">
        <f ca="1">IFERROR(AVERAGE(OFFSET(Intervalle!CL$3,COUNT(Intervalle!CL:CL)*2/3,0,COUNT(Intervalle!CL:CL)/3,1)),"")</f>
        <v/>
      </c>
      <c r="K13" s="46" t="str">
        <f ca="1">IFERROR(AVERAGE(OFFSET(Intervalle!CY$3,COUNT(Intervalle!CY:CY)*2/3,0,COUNT(Intervalle!CY:CY)/3,1)),"")</f>
        <v/>
      </c>
      <c r="L13" s="46" t="str">
        <f ca="1">IFERROR(AVERAGE(OFFSET(Intervalle!DL$3,COUNT(Intervalle!DL:DL)*2/3,0,COUNT(Intervalle!DL:DL)/3,1)),"")</f>
        <v/>
      </c>
      <c r="M13" s="47" t="str">
        <f ca="1">IFERROR(AVERAGE(OFFSET(Intervalle!DY$3,COUNT(Intervalle!DY:DY)*2/3,0,COUNT(Intervalle!DY:DY)/3,1)),"")</f>
        <v/>
      </c>
    </row>
    <row r="14" spans="1:15" ht="13.5" customHeight="1" x14ac:dyDescent="0.3">
      <c r="A14" s="30" t="str">
        <f>CONCATENATE("Mittelwert ",Messwerte!N9,"*")</f>
        <v>Mittelwert Temperatur 10 [°C]*</v>
      </c>
      <c r="B14" s="33" t="str">
        <f xml:space="preserve"> IF(Intervalle!$EA$2=10,$B$2,"")</f>
        <v/>
      </c>
      <c r="C14" s="45">
        <v>0</v>
      </c>
      <c r="D14" s="46" t="str">
        <f ca="1">IFERROR(AVERAGE(OFFSET(Intervalle!M$3,COUNT(Intervalle!M:M)*2/3,0,COUNT(Intervalle!M:M)/3,1)),"")</f>
        <v/>
      </c>
      <c r="E14" s="46" t="str">
        <f ca="1">IFERROR(AVERAGE(OFFSET(Intervalle!Z$3,COUNT(Intervalle!Z:Z)*2/3,0,COUNT(Intervalle!Z:Z)/3,1)),"")</f>
        <v/>
      </c>
      <c r="F14" s="46" t="str">
        <f ca="1">IFERROR(AVERAGE(OFFSET(Intervalle!AM$3,COUNT(Intervalle!AM:AM)*2/3,0,COUNT(Intervalle!AM:AM)/3,1)),"")</f>
        <v/>
      </c>
      <c r="G14" s="46" t="str">
        <f ca="1">IFERROR(AVERAGE(OFFSET(Intervalle!AZ$3,COUNT(Intervalle!AZ:AZ)*2/3,0,COUNT(Intervalle!AZ:AZ)/3,1)),"")</f>
        <v/>
      </c>
      <c r="H14" s="46" t="str">
        <f ca="1">IFERROR(AVERAGE(OFFSET(Intervalle!BM$3,COUNT(Intervalle!BM:BM)*2/3,0,COUNT(Intervalle!BM:BM)/3,1)),"")</f>
        <v/>
      </c>
      <c r="I14" s="46" t="str">
        <f ca="1">IFERROR(AVERAGE(OFFSET(Intervalle!BZ$3,COUNT(Intervalle!BZ:BZ)*2/3,0,COUNT(Intervalle!BZ:BZ)/3,1)),"")</f>
        <v/>
      </c>
      <c r="J14" s="46" t="str">
        <f ca="1">IFERROR(AVERAGE(OFFSET(Intervalle!CM$3,COUNT(Intervalle!CM:CM)*2/3,0,COUNT(Intervalle!CM:CM)/3,1)),"")</f>
        <v/>
      </c>
      <c r="K14" s="46" t="str">
        <f ca="1">IFERROR(AVERAGE(OFFSET(Intervalle!CZ$3,COUNT(Intervalle!CZ:CZ)*2/3,0,COUNT(Intervalle!CZ:CZ)/3,1)),"")</f>
        <v/>
      </c>
      <c r="L14" s="46" t="str">
        <f ca="1">IFERROR(AVERAGE(OFFSET(Intervalle!DM$3,COUNT(Intervalle!DM:DM)*2/3,0,COUNT(Intervalle!DM:DM)/3,1)),"")</f>
        <v/>
      </c>
      <c r="M14" s="47" t="str">
        <f ca="1">IFERROR(AVERAGE(OFFSET(Intervalle!DZ$3,COUNT(Intervalle!DZ:DZ)*2/3,0,COUNT(Intervalle!DZ:DZ)/3,1)),"")</f>
        <v/>
      </c>
    </row>
    <row r="15" spans="1:15" ht="13.5" hidden="1" customHeight="1" x14ac:dyDescent="0.3">
      <c r="A15" s="112" t="str">
        <f>CONCATENATE("Mittelwert ",B2," [°C]","*")</f>
        <v>Mittelwert Umgebungstemperatur [°C]*</v>
      </c>
      <c r="B15" s="113"/>
      <c r="C15" s="48">
        <v>0</v>
      </c>
      <c r="D15" s="49" t="str">
        <f ca="1">IFERROR(IF(Intervalle!$EA$2=1,D5,IF(Intervalle!$EA$2=2,D6,IF(Intervalle!$EA$2=3,D7,IF(Intervalle!$EA$2=4,D8,IF(Intervalle!$EA$2=5,D9,IF(Intervalle!$EA$2=6,D10,IF(Intervalle!$EA$2=7,D11,IF(Intervalle!$EA$2=8,D12,IF(Intervalle!$EA$2=9,D13,D14))))))))),"")</f>
        <v/>
      </c>
      <c r="E15" s="49" t="str">
        <f ca="1">IFERROR(IF(Intervalle!$EA$2=1,E5,IF(Intervalle!$EA$2=2,E6,IF(Intervalle!$EA$2=3,E7,IF(Intervalle!$EA$2=4,E8,IF(Intervalle!$EA$2=5,E9,IF(Intervalle!$EA$2=6,E10,IF(Intervalle!$EA$2=7,E11,IF(Intervalle!$EA$2=8,E12,IF(Intervalle!$EA$2=9,E13,E14))))))))),"")</f>
        <v/>
      </c>
      <c r="F15" s="49" t="str">
        <f ca="1">IFERROR(IF(Intervalle!$EA$2=1,F5,IF(Intervalle!$EA$2=2,F6,IF(Intervalle!$EA$2=3,F7,IF(Intervalle!$EA$2=4,F8,IF(Intervalle!$EA$2=5,F9,IF(Intervalle!$EA$2=6,F10,IF(Intervalle!$EA$2=7,F11,IF(Intervalle!$EA$2=8,F12,IF(Intervalle!$EA$2=9,F13,F14))))))))),"")</f>
        <v/>
      </c>
      <c r="G15" s="49" t="str">
        <f ca="1">IFERROR(IF(Intervalle!$EA$2=1,G5,IF(Intervalle!$EA$2=2,G6,IF(Intervalle!$EA$2=3,G7,IF(Intervalle!$EA$2=4,G8,IF(Intervalle!$EA$2=5,G9,IF(Intervalle!$EA$2=6,G10,IF(Intervalle!$EA$2=7,G11,IF(Intervalle!$EA$2=8,G12,IF(Intervalle!$EA$2=9,G13,G14))))))))),"")</f>
        <v/>
      </c>
      <c r="H15" s="49" t="str">
        <f ca="1">IFERROR(IF(Intervalle!$EA$2=1,H5,IF(Intervalle!$EA$2=2,H6,IF(Intervalle!$EA$2=3,H7,IF(Intervalle!$EA$2=4,H8,IF(Intervalle!$EA$2=5,H9,IF(Intervalle!$EA$2=6,H10,IF(Intervalle!$EA$2=7,H11,IF(Intervalle!$EA$2=8,H12,IF(Intervalle!$EA$2=9,H13,H14))))))))),"")</f>
        <v/>
      </c>
      <c r="I15" s="49" t="str">
        <f ca="1">IFERROR(IF(Intervalle!$EA$2=1,I5,IF(Intervalle!$EA$2=2,I6,IF(Intervalle!$EA$2=3,I7,IF(Intervalle!$EA$2=4,I8,IF(Intervalle!$EA$2=5,I9,IF(Intervalle!$EA$2=6,I10,IF(Intervalle!$EA$2=7,I11,IF(Intervalle!$EA$2=8,I12,IF(Intervalle!$EA$2=9,I13,I14))))))))),"")</f>
        <v/>
      </c>
      <c r="J15" s="49" t="str">
        <f ca="1">IFERROR(IF(Intervalle!$EA$2=1,J5,IF(Intervalle!$EA$2=2,J6,IF(Intervalle!$EA$2=3,J7,IF(Intervalle!$EA$2=4,J8,IF(Intervalle!$EA$2=5,J9,IF(Intervalle!$EA$2=6,J10,IF(Intervalle!$EA$2=7,J11,IF(Intervalle!$EA$2=8,J12,IF(Intervalle!$EA$2=9,J13,J14))))))))),"")</f>
        <v/>
      </c>
      <c r="K15" s="49" t="str">
        <f ca="1">IFERROR(IF(Intervalle!$EA$2=1,K5,IF(Intervalle!$EA$2=2,K6,IF(Intervalle!$EA$2=3,K7,IF(Intervalle!$EA$2=4,K8,IF(Intervalle!$EA$2=5,K9,IF(Intervalle!$EA$2=6,K10,IF(Intervalle!$EA$2=7,K11,IF(Intervalle!$EA$2=8,K12,IF(Intervalle!$EA$2=9,K13,K14))))))))),"")</f>
        <v/>
      </c>
      <c r="L15" s="49" t="str">
        <f ca="1">IFERROR(IF(Intervalle!$EA$2=1,L5,IF(Intervalle!$EA$2=2,L6,IF(Intervalle!$EA$2=3,L7,IF(Intervalle!$EA$2=4,L8,IF(Intervalle!$EA$2=5,L9,IF(Intervalle!$EA$2=6,L10,IF(Intervalle!$EA$2=7,L11,IF(Intervalle!$EA$2=8,L12,IF(Intervalle!$EA$2=9,L13,L14))))))))),"")</f>
        <v/>
      </c>
      <c r="M15" s="50" t="str">
        <f ca="1">IFERROR(IF(Intervalle!$EA$2=1,M5,IF(Intervalle!$EA$2=2,M6,IF(Intervalle!$EA$2=3,M7,IF(Intervalle!$EA$2=4,M8,IF(Intervalle!$EA$2=5,M9,IF(Intervalle!$EA$2=6,M10,IF(Intervalle!$EA$2=7,M11,IF(Intervalle!$EA$2=8,M12,IF(Intervalle!$EA$2=9,M13,M14))))))))),"")</f>
        <v/>
      </c>
    </row>
    <row r="16" spans="1:15" ht="13.5" customHeight="1" x14ac:dyDescent="0.3">
      <c r="A16" s="110" t="str">
        <f>CONCATENATE("Temperaturerwärmung ΔT ",Messwerte!X9," [°C]","*")</f>
        <v>Temperaturerwärmung ΔT Temperatur 1 [°C]*</v>
      </c>
      <c r="B16" s="111"/>
      <c r="C16" s="51">
        <v>0</v>
      </c>
      <c r="D16" s="46" t="str">
        <f ca="1">IFERROR(D5-D$15,"")</f>
        <v/>
      </c>
      <c r="E16" s="46" t="str">
        <f t="shared" ref="E16:M16" ca="1" si="0">IFERROR(E5-E$15,"")</f>
        <v/>
      </c>
      <c r="F16" s="46" t="str">
        <f t="shared" ca="1" si="0"/>
        <v/>
      </c>
      <c r="G16" s="46" t="str">
        <f t="shared" ca="1" si="0"/>
        <v/>
      </c>
      <c r="H16" s="46" t="str">
        <f t="shared" ca="1" si="0"/>
        <v/>
      </c>
      <c r="I16" s="46" t="str">
        <f t="shared" ca="1" si="0"/>
        <v/>
      </c>
      <c r="J16" s="46" t="str">
        <f t="shared" ca="1" si="0"/>
        <v/>
      </c>
      <c r="K16" s="46" t="str">
        <f t="shared" ca="1" si="0"/>
        <v/>
      </c>
      <c r="L16" s="46" t="str">
        <f t="shared" ca="1" si="0"/>
        <v/>
      </c>
      <c r="M16" s="47" t="str">
        <f t="shared" ca="1" si="0"/>
        <v/>
      </c>
    </row>
    <row r="17" spans="1:13" ht="13.5" customHeight="1" x14ac:dyDescent="0.3">
      <c r="A17" s="110" t="str">
        <f>CONCATENATE("Temperaturerwärmung ΔT ",Messwerte!Y9," [°C]","*")</f>
        <v>Temperaturerwärmung ΔT Temperatur 2 [°C]*</v>
      </c>
      <c r="B17" s="111"/>
      <c r="C17" s="51">
        <v>0</v>
      </c>
      <c r="D17" s="46" t="str">
        <f t="shared" ref="D17:D25" ca="1" si="1">IFERROR(D6-D$15,"")</f>
        <v/>
      </c>
      <c r="E17" s="46" t="str">
        <f t="shared" ref="E17:M17" ca="1" si="2">IFERROR(E6-E$15,"")</f>
        <v/>
      </c>
      <c r="F17" s="46" t="str">
        <f t="shared" ca="1" si="2"/>
        <v/>
      </c>
      <c r="G17" s="46" t="str">
        <f t="shared" ca="1" si="2"/>
        <v/>
      </c>
      <c r="H17" s="46" t="str">
        <f t="shared" ca="1" si="2"/>
        <v/>
      </c>
      <c r="I17" s="46" t="str">
        <f t="shared" ca="1" si="2"/>
        <v/>
      </c>
      <c r="J17" s="46" t="str">
        <f t="shared" ca="1" si="2"/>
        <v/>
      </c>
      <c r="K17" s="46" t="str">
        <f t="shared" ca="1" si="2"/>
        <v/>
      </c>
      <c r="L17" s="46" t="str">
        <f t="shared" ca="1" si="2"/>
        <v/>
      </c>
      <c r="M17" s="47" t="str">
        <f t="shared" ca="1" si="2"/>
        <v/>
      </c>
    </row>
    <row r="18" spans="1:13" ht="13.5" customHeight="1" x14ac:dyDescent="0.3">
      <c r="A18" s="110" t="str">
        <f>CONCATENATE("Temperaturerwärmung ΔT ",Messwerte!Z9," [°C]","*")</f>
        <v>Temperaturerwärmung ΔT Temperatur 3 [°C]*</v>
      </c>
      <c r="B18" s="111"/>
      <c r="C18" s="51">
        <v>0</v>
      </c>
      <c r="D18" s="46" t="str">
        <f t="shared" ca="1" si="1"/>
        <v/>
      </c>
      <c r="E18" s="46" t="str">
        <f t="shared" ref="E18:M18" ca="1" si="3">IFERROR(E7-E$15,"")</f>
        <v/>
      </c>
      <c r="F18" s="46" t="str">
        <f t="shared" ca="1" si="3"/>
        <v/>
      </c>
      <c r="G18" s="46" t="str">
        <f t="shared" ca="1" si="3"/>
        <v/>
      </c>
      <c r="H18" s="46" t="str">
        <f t="shared" ca="1" si="3"/>
        <v/>
      </c>
      <c r="I18" s="46" t="str">
        <f t="shared" ca="1" si="3"/>
        <v/>
      </c>
      <c r="J18" s="46" t="str">
        <f t="shared" ca="1" si="3"/>
        <v/>
      </c>
      <c r="K18" s="46" t="str">
        <f t="shared" ca="1" si="3"/>
        <v/>
      </c>
      <c r="L18" s="46" t="str">
        <f t="shared" ca="1" si="3"/>
        <v/>
      </c>
      <c r="M18" s="47" t="str">
        <f t="shared" ca="1" si="3"/>
        <v/>
      </c>
    </row>
    <row r="19" spans="1:13" ht="13.5" customHeight="1" x14ac:dyDescent="0.3">
      <c r="A19" s="110" t="str">
        <f>CONCATENATE("Temperaturerwärmung ΔT ",Messwerte!AA9," [°C]","*")</f>
        <v>Temperaturerwärmung ΔT Temperatur 4 [°C]*</v>
      </c>
      <c r="B19" s="111"/>
      <c r="C19" s="51">
        <v>0</v>
      </c>
      <c r="D19" s="46" t="str">
        <f t="shared" ca="1" si="1"/>
        <v/>
      </c>
      <c r="E19" s="46" t="str">
        <f t="shared" ref="E19:M19" ca="1" si="4">IFERROR(E8-E$15,"")</f>
        <v/>
      </c>
      <c r="F19" s="46" t="str">
        <f t="shared" ca="1" si="4"/>
        <v/>
      </c>
      <c r="G19" s="46" t="str">
        <f t="shared" ca="1" si="4"/>
        <v/>
      </c>
      <c r="H19" s="46" t="str">
        <f t="shared" ca="1" si="4"/>
        <v/>
      </c>
      <c r="I19" s="46" t="str">
        <f t="shared" ca="1" si="4"/>
        <v/>
      </c>
      <c r="J19" s="46" t="str">
        <f t="shared" ca="1" si="4"/>
        <v/>
      </c>
      <c r="K19" s="46" t="str">
        <f t="shared" ca="1" si="4"/>
        <v/>
      </c>
      <c r="L19" s="46" t="str">
        <f t="shared" ca="1" si="4"/>
        <v/>
      </c>
      <c r="M19" s="47" t="str">
        <f t="shared" ca="1" si="4"/>
        <v/>
      </c>
    </row>
    <row r="20" spans="1:13" ht="13.5" customHeight="1" x14ac:dyDescent="0.3">
      <c r="A20" s="110" t="str">
        <f>CONCATENATE("Temperaturerwärmung ΔT ",Messwerte!AB9," [°C]","*")</f>
        <v>Temperaturerwärmung ΔT Temperatur 5 [°C]*</v>
      </c>
      <c r="B20" s="111"/>
      <c r="C20" s="51">
        <v>0</v>
      </c>
      <c r="D20" s="46" t="str">
        <f t="shared" ca="1" si="1"/>
        <v/>
      </c>
      <c r="E20" s="46" t="str">
        <f t="shared" ref="E20:M20" ca="1" si="5">IFERROR(E9-E$15,"")</f>
        <v/>
      </c>
      <c r="F20" s="46" t="str">
        <f t="shared" ca="1" si="5"/>
        <v/>
      </c>
      <c r="G20" s="46" t="str">
        <f t="shared" ca="1" si="5"/>
        <v/>
      </c>
      <c r="H20" s="46" t="str">
        <f t="shared" ca="1" si="5"/>
        <v/>
      </c>
      <c r="I20" s="46" t="str">
        <f t="shared" ca="1" si="5"/>
        <v/>
      </c>
      <c r="J20" s="46" t="str">
        <f t="shared" ca="1" si="5"/>
        <v/>
      </c>
      <c r="K20" s="46" t="str">
        <f t="shared" ca="1" si="5"/>
        <v/>
      </c>
      <c r="L20" s="46" t="str">
        <f t="shared" ca="1" si="5"/>
        <v/>
      </c>
      <c r="M20" s="47" t="str">
        <f t="shared" ca="1" si="5"/>
        <v/>
      </c>
    </row>
    <row r="21" spans="1:13" ht="13.5" customHeight="1" x14ac:dyDescent="0.3">
      <c r="A21" s="110" t="str">
        <f>CONCATENATE("Temperaturerwärmung ΔT ",Messwerte!AC9," [°C]","*")</f>
        <v>Temperaturerwärmung ΔT Temperatur 6 [°C]*</v>
      </c>
      <c r="B21" s="111"/>
      <c r="C21" s="51">
        <v>0</v>
      </c>
      <c r="D21" s="46" t="str">
        <f t="shared" ca="1" si="1"/>
        <v/>
      </c>
      <c r="E21" s="46" t="str">
        <f t="shared" ref="E21:M21" ca="1" si="6">IFERROR(E10-E$15,"")</f>
        <v/>
      </c>
      <c r="F21" s="46" t="str">
        <f t="shared" ca="1" si="6"/>
        <v/>
      </c>
      <c r="G21" s="46" t="str">
        <f t="shared" ca="1" si="6"/>
        <v/>
      </c>
      <c r="H21" s="46" t="str">
        <f t="shared" ca="1" si="6"/>
        <v/>
      </c>
      <c r="I21" s="46" t="str">
        <f t="shared" ca="1" si="6"/>
        <v/>
      </c>
      <c r="J21" s="46" t="str">
        <f t="shared" ca="1" si="6"/>
        <v/>
      </c>
      <c r="K21" s="46" t="str">
        <f t="shared" ca="1" si="6"/>
        <v/>
      </c>
      <c r="L21" s="46" t="str">
        <f t="shared" ca="1" si="6"/>
        <v/>
      </c>
      <c r="M21" s="47" t="str">
        <f t="shared" ca="1" si="6"/>
        <v/>
      </c>
    </row>
    <row r="22" spans="1:13" ht="13.5" customHeight="1" x14ac:dyDescent="0.3">
      <c r="A22" s="110" t="str">
        <f>CONCATENATE("Temperaturerwärmung ΔT ",Messwerte!AD9," [°C]","*")</f>
        <v>Temperaturerwärmung ΔT Temperatur 7 [°C]*</v>
      </c>
      <c r="B22" s="111"/>
      <c r="C22" s="51">
        <v>0</v>
      </c>
      <c r="D22" s="46" t="str">
        <f t="shared" ca="1" si="1"/>
        <v/>
      </c>
      <c r="E22" s="46" t="str">
        <f t="shared" ref="E22:M22" ca="1" si="7">IFERROR(E11-E$15,"")</f>
        <v/>
      </c>
      <c r="F22" s="46" t="str">
        <f t="shared" ca="1" si="7"/>
        <v/>
      </c>
      <c r="G22" s="46" t="str">
        <f t="shared" ca="1" si="7"/>
        <v/>
      </c>
      <c r="H22" s="46" t="str">
        <f t="shared" ca="1" si="7"/>
        <v/>
      </c>
      <c r="I22" s="46" t="str">
        <f t="shared" ca="1" si="7"/>
        <v/>
      </c>
      <c r="J22" s="46" t="str">
        <f t="shared" ca="1" si="7"/>
        <v/>
      </c>
      <c r="K22" s="46" t="str">
        <f t="shared" ca="1" si="7"/>
        <v/>
      </c>
      <c r="L22" s="46" t="str">
        <f t="shared" ca="1" si="7"/>
        <v/>
      </c>
      <c r="M22" s="47" t="str">
        <f t="shared" ca="1" si="7"/>
        <v/>
      </c>
    </row>
    <row r="23" spans="1:13" ht="13.5" customHeight="1" x14ac:dyDescent="0.3">
      <c r="A23" s="110" t="str">
        <f>CONCATENATE("Temperaturerwärmung ΔT ",Messwerte!AE9," [°C]","*")</f>
        <v>Temperaturerwärmung ΔT Temperatur 8 [°C]*</v>
      </c>
      <c r="B23" s="111"/>
      <c r="C23" s="51">
        <v>0</v>
      </c>
      <c r="D23" s="46" t="str">
        <f t="shared" ca="1" si="1"/>
        <v/>
      </c>
      <c r="E23" s="46" t="str">
        <f t="shared" ref="E23:M23" ca="1" si="8">IFERROR(E12-E$15,"")</f>
        <v/>
      </c>
      <c r="F23" s="46" t="str">
        <f t="shared" ca="1" si="8"/>
        <v/>
      </c>
      <c r="G23" s="46" t="str">
        <f t="shared" ca="1" si="8"/>
        <v/>
      </c>
      <c r="H23" s="46" t="str">
        <f t="shared" ca="1" si="8"/>
        <v/>
      </c>
      <c r="I23" s="46" t="str">
        <f t="shared" ca="1" si="8"/>
        <v/>
      </c>
      <c r="J23" s="46" t="str">
        <f t="shared" ca="1" si="8"/>
        <v/>
      </c>
      <c r="K23" s="46" t="str">
        <f t="shared" ca="1" si="8"/>
        <v/>
      </c>
      <c r="L23" s="46" t="str">
        <f t="shared" ca="1" si="8"/>
        <v/>
      </c>
      <c r="M23" s="47" t="str">
        <f t="shared" ca="1" si="8"/>
        <v/>
      </c>
    </row>
    <row r="24" spans="1:13" ht="13.5" customHeight="1" x14ac:dyDescent="0.3">
      <c r="A24" s="110" t="str">
        <f>CONCATENATE("Temperaturerwärmung ΔT ",Messwerte!AF9," [°C]","*")</f>
        <v>Temperaturerwärmung ΔT Temperatur 9 [°C]*</v>
      </c>
      <c r="B24" s="111"/>
      <c r="C24" s="51">
        <v>0</v>
      </c>
      <c r="D24" s="46" t="str">
        <f t="shared" ca="1" si="1"/>
        <v/>
      </c>
      <c r="E24" s="46" t="str">
        <f t="shared" ref="E24:M24" ca="1" si="9">IFERROR(E13-E$15,"")</f>
        <v/>
      </c>
      <c r="F24" s="46" t="str">
        <f t="shared" ca="1" si="9"/>
        <v/>
      </c>
      <c r="G24" s="46" t="str">
        <f t="shared" ca="1" si="9"/>
        <v/>
      </c>
      <c r="H24" s="46" t="str">
        <f t="shared" ca="1" si="9"/>
        <v/>
      </c>
      <c r="I24" s="46" t="str">
        <f t="shared" ca="1" si="9"/>
        <v/>
      </c>
      <c r="J24" s="46" t="str">
        <f t="shared" ca="1" si="9"/>
        <v/>
      </c>
      <c r="K24" s="46" t="str">
        <f t="shared" ca="1" si="9"/>
        <v/>
      </c>
      <c r="L24" s="46" t="str">
        <f t="shared" ca="1" si="9"/>
        <v/>
      </c>
      <c r="M24" s="47" t="str">
        <f t="shared" ca="1" si="9"/>
        <v/>
      </c>
    </row>
    <row r="25" spans="1:13" ht="13.5" customHeight="1" x14ac:dyDescent="0.3">
      <c r="A25" s="121" t="str">
        <f>CONCATENATE("Temperaturerwärmung ΔT ",Messwerte!AG9," [°C]","*")</f>
        <v>Temperaturerwärmung ΔT Temperatur 10 [°C]*</v>
      </c>
      <c r="B25" s="122"/>
      <c r="C25" s="51">
        <v>0</v>
      </c>
      <c r="D25" s="46" t="str">
        <f t="shared" ca="1" si="1"/>
        <v/>
      </c>
      <c r="E25" s="46" t="str">
        <f t="shared" ref="E25:M25" ca="1" si="10">IFERROR(E14-E$15,"")</f>
        <v/>
      </c>
      <c r="F25" s="46" t="str">
        <f t="shared" ca="1" si="10"/>
        <v/>
      </c>
      <c r="G25" s="46" t="str">
        <f t="shared" ca="1" si="10"/>
        <v/>
      </c>
      <c r="H25" s="46" t="str">
        <f t="shared" ca="1" si="10"/>
        <v/>
      </c>
      <c r="I25" s="46" t="str">
        <f t="shared" ca="1" si="10"/>
        <v/>
      </c>
      <c r="J25" s="46" t="str">
        <f t="shared" ca="1" si="10"/>
        <v/>
      </c>
      <c r="K25" s="46" t="str">
        <f t="shared" ca="1" si="10"/>
        <v/>
      </c>
      <c r="L25" s="46" t="str">
        <f t="shared" ca="1" si="10"/>
        <v/>
      </c>
      <c r="M25" s="47" t="str">
        <f t="shared" ca="1" si="10"/>
        <v/>
      </c>
    </row>
    <row r="26" spans="1:13" ht="13.5" customHeight="1" x14ac:dyDescent="0.3">
      <c r="A26" s="123" t="str">
        <f>CONCATENATE("Derating ",Messwerte!X9," [°C]","*")</f>
        <v>Derating Temperatur 1 [°C]*</v>
      </c>
      <c r="B26" s="124"/>
      <c r="C26" s="51">
        <f>Messwerte!$X$10</f>
        <v>0</v>
      </c>
      <c r="D26" s="46" t="str">
        <f ca="1">IFERROR(IF(OR(#REF!&gt;Messwerte!$B$5,D16=0),"",Messwerte!$X$10-D16),"")</f>
        <v/>
      </c>
      <c r="E26" s="46" t="str">
        <f ca="1">IFERROR(IF(OR(#REF!&gt;Messwerte!$B$5,E16=0),"",Messwerte!$X$10-E16),"")</f>
        <v/>
      </c>
      <c r="F26" s="46" t="str">
        <f ca="1">IFERROR(IF(OR(#REF!&gt;Messwerte!$B$5,F16=0),"",Messwerte!$X$10-F16),"")</f>
        <v/>
      </c>
      <c r="G26" s="46" t="str">
        <f ca="1">IFERROR(IF(OR(#REF!&gt;Messwerte!$B$5,G16=0),"",Messwerte!$X$10-G16),"")</f>
        <v/>
      </c>
      <c r="H26" s="46" t="str">
        <f ca="1">IFERROR(IF(OR(#REF!&gt;Messwerte!$B$5,H16=0),"",Messwerte!$X$10-H16),"")</f>
        <v/>
      </c>
      <c r="I26" s="46" t="str">
        <f ca="1">IFERROR(IF(OR(#REF!&gt;Messwerte!$B$5,I16=0),"",Messwerte!$X$10-I16),"")</f>
        <v/>
      </c>
      <c r="J26" s="46" t="str">
        <f ca="1">IFERROR(IF(OR(#REF!&gt;Messwerte!$B$5,J16=0),"",Messwerte!$X$10-J16),"")</f>
        <v/>
      </c>
      <c r="K26" s="46" t="str">
        <f ca="1">IFERROR(IF(OR(#REF!&gt;Messwerte!$B$5,K16=0),"",Messwerte!$X$10-K16),"")</f>
        <v/>
      </c>
      <c r="L26" s="46" t="str">
        <f ca="1">IFERROR(IF(OR(#REF!&gt;Messwerte!$B$5,L16=0),"",Messwerte!$X$10-L16),"")</f>
        <v/>
      </c>
      <c r="M26" s="47" t="str">
        <f ca="1">IFERROR(IF(OR(#REF!&gt;Messwerte!$B$5,M16=0),"",Messwerte!$X$10-M16),"")</f>
        <v/>
      </c>
    </row>
    <row r="27" spans="1:13" ht="13.5" customHeight="1" x14ac:dyDescent="0.3">
      <c r="A27" s="123" t="str">
        <f>CONCATENATE("Derating ",Messwerte!Y9," [°C]","*")</f>
        <v>Derating Temperatur 2 [°C]*</v>
      </c>
      <c r="B27" s="124"/>
      <c r="C27" s="51">
        <f>Messwerte!$Y$10</f>
        <v>0</v>
      </c>
      <c r="D27" s="46" t="str">
        <f ca="1">IFERROR(IF(OR(D36&gt;Messwerte!$B$5,D17=0),"",Messwerte!$Y$10-D17),"")</f>
        <v/>
      </c>
      <c r="E27" s="46" t="str">
        <f ca="1">IFERROR(IF(OR(E36&gt;Messwerte!$B$5,E17=0),"",Messwerte!$Y$10-E17),"")</f>
        <v/>
      </c>
      <c r="F27" s="46" t="str">
        <f ca="1">IFERROR(IF(OR(F36&gt;Messwerte!$B$5,F17=0),"",Messwerte!$Y$10-F17),"")</f>
        <v/>
      </c>
      <c r="G27" s="46" t="str">
        <f ca="1">IFERROR(IF(OR(G36&gt;Messwerte!$B$5,G17=0),"",Messwerte!$Y$10-G17),"")</f>
        <v/>
      </c>
      <c r="H27" s="46" t="str">
        <f ca="1">IFERROR(IF(OR(H36&gt;Messwerte!$B$5,H17=0),"",Messwerte!$Y$10-H17),"")</f>
        <v/>
      </c>
      <c r="I27" s="46" t="str">
        <f ca="1">IFERROR(IF(OR(I36&gt;Messwerte!$B$5,I17=0),"",Messwerte!$Y$10-I17),"")</f>
        <v/>
      </c>
      <c r="J27" s="46" t="str">
        <f ca="1">IFERROR(IF(OR(J36&gt;Messwerte!$B$5,J17=0),"",Messwerte!$Y$10-J17),"")</f>
        <v/>
      </c>
      <c r="K27" s="46" t="str">
        <f ca="1">IFERROR(IF(OR(K36&gt;Messwerte!$B$5,K17=0),"",Messwerte!$Y$10-K17),"")</f>
        <v/>
      </c>
      <c r="L27" s="46" t="str">
        <f ca="1">IFERROR(IF(OR(L36&gt;Messwerte!$B$5,L17=0),"",Messwerte!$Y$10-L17),"")</f>
        <v/>
      </c>
      <c r="M27" s="47" t="str">
        <f ca="1">IFERROR(IF(OR(M36&gt;Messwerte!$B$5,M17=0),"",Messwerte!$Y$10-M17),"")</f>
        <v/>
      </c>
    </row>
    <row r="28" spans="1:13" ht="13.5" customHeight="1" x14ac:dyDescent="0.3">
      <c r="A28" s="123" t="str">
        <f>CONCATENATE("Derating ",Messwerte!Z9," [°C]","*")</f>
        <v>Derating Temperatur 3 [°C]*</v>
      </c>
      <c r="B28" s="124"/>
      <c r="C28" s="51">
        <f>Messwerte!$Z$10</f>
        <v>0</v>
      </c>
      <c r="D28" s="46" t="str">
        <f ca="1">IFERROR(IF(OR(D38&gt;Messwerte!$B$5,D18=0),"",Messwerte!$Z$10-D18),"")</f>
        <v/>
      </c>
      <c r="E28" s="46" t="str">
        <f ca="1">IFERROR(IF(OR(E38&gt;Messwerte!$B$5,E18=0),"",Messwerte!$Z$10-E18),"")</f>
        <v/>
      </c>
      <c r="F28" s="46" t="str">
        <f ca="1">IFERROR(IF(OR(F38&gt;Messwerte!$B$5,F18=0),"",Messwerte!$Z$10-F18),"")</f>
        <v/>
      </c>
      <c r="G28" s="46" t="str">
        <f ca="1">IFERROR(IF(OR(G38&gt;Messwerte!$B$5,G18=0),"",Messwerte!$Z$10-G18),"")</f>
        <v/>
      </c>
      <c r="H28" s="46" t="str">
        <f ca="1">IFERROR(IF(OR(H38&gt;Messwerte!$B$5,H18=0),"",Messwerte!$Z$10-H18),"")</f>
        <v/>
      </c>
      <c r="I28" s="46" t="str">
        <f ca="1">IFERROR(IF(OR(I38&gt;Messwerte!$B$5,I18=0),"",Messwerte!$Z$10-I18),"")</f>
        <v/>
      </c>
      <c r="J28" s="46" t="str">
        <f ca="1">IFERROR(IF(OR(J38&gt;Messwerte!$B$5,J18=0),"",Messwerte!$Z$10-J18),"")</f>
        <v/>
      </c>
      <c r="K28" s="46" t="str">
        <f ca="1">IFERROR(IF(OR(K38&gt;Messwerte!$B$5,K18=0),"",Messwerte!$Z$10-K18),"")</f>
        <v/>
      </c>
      <c r="L28" s="46" t="str">
        <f ca="1">IFERROR(IF(OR(L38&gt;Messwerte!$B$5,L18=0),"",Messwerte!$Z$10-L18),"")</f>
        <v/>
      </c>
      <c r="M28" s="47" t="str">
        <f ca="1">IFERROR(IF(OR(M38&gt;Messwerte!$B$5,M18=0),"",Messwerte!$Z$10-M18),"")</f>
        <v/>
      </c>
    </row>
    <row r="29" spans="1:13" ht="13.5" customHeight="1" x14ac:dyDescent="0.3">
      <c r="A29" s="123" t="str">
        <f>CONCATENATE("Derating ",Messwerte!AA9," [°C]","*")</f>
        <v>Derating Temperatur 4 [°C]*</v>
      </c>
      <c r="B29" s="124"/>
      <c r="C29" s="51">
        <f>Messwerte!$AA$10</f>
        <v>0</v>
      </c>
      <c r="D29" s="46" t="str">
        <f ca="1">IFERROR(IF(OR(D39&gt;Messwerte!$B$5,D19=0),"",Messwerte!$AA$10-D19),"")</f>
        <v/>
      </c>
      <c r="E29" s="46" t="str">
        <f ca="1">IFERROR(IF(OR(E39&gt;Messwerte!$B$5,E19=0),"",Messwerte!$AA$10-E19),"")</f>
        <v/>
      </c>
      <c r="F29" s="46" t="str">
        <f ca="1">IFERROR(IF(OR(F39&gt;Messwerte!$B$5,F19=0),"",Messwerte!$AA$10-F19),"")</f>
        <v/>
      </c>
      <c r="G29" s="46" t="str">
        <f ca="1">IFERROR(IF(OR(G39&gt;Messwerte!$B$5,G19=0),"",Messwerte!$AA$10-G19),"")</f>
        <v/>
      </c>
      <c r="H29" s="46" t="str">
        <f ca="1">IFERROR(IF(OR(H39&gt;Messwerte!$B$5,H19=0),"",Messwerte!$AA$10-H19),"")</f>
        <v/>
      </c>
      <c r="I29" s="46" t="str">
        <f ca="1">IFERROR(IF(OR(I39&gt;Messwerte!$B$5,I19=0),"",Messwerte!$AA$10-I19),"")</f>
        <v/>
      </c>
      <c r="J29" s="46" t="str">
        <f ca="1">IFERROR(IF(OR(J39&gt;Messwerte!$B$5,J19=0),"",Messwerte!$AA$10-J19),"")</f>
        <v/>
      </c>
      <c r="K29" s="46" t="str">
        <f ca="1">IFERROR(IF(OR(K39&gt;Messwerte!$B$5,K19=0),"",Messwerte!$AA$10-K19),"")</f>
        <v/>
      </c>
      <c r="L29" s="46" t="str">
        <f ca="1">IFERROR(IF(OR(L39&gt;Messwerte!$B$5,L19=0),"",Messwerte!$AA$10-L19),"")</f>
        <v/>
      </c>
      <c r="M29" s="47" t="str">
        <f ca="1">IFERROR(IF(OR(M39&gt;Messwerte!$B$5,M19=0),"",Messwerte!$AA$10-M19),"")</f>
        <v/>
      </c>
    </row>
    <row r="30" spans="1:13" ht="13.5" customHeight="1" x14ac:dyDescent="0.3">
      <c r="A30" s="123" t="str">
        <f>CONCATENATE("Derating ",Messwerte!AB9," [°C]","*")</f>
        <v>Derating Temperatur 5 [°C]*</v>
      </c>
      <c r="B30" s="124"/>
      <c r="C30" s="51">
        <f>Messwerte!$AB$10</f>
        <v>0</v>
      </c>
      <c r="D30" s="46" t="str">
        <f ca="1">IFERROR(IF(OR(D40&gt;Messwerte!$B$5,D20=0),"",Messwerte!$AB$10-D20),"")</f>
        <v/>
      </c>
      <c r="E30" s="46" t="str">
        <f ca="1">IFERROR(IF(OR(E40&gt;Messwerte!$B$5,E20=0),"",Messwerte!$AB$10-E20),"")</f>
        <v/>
      </c>
      <c r="F30" s="46" t="str">
        <f ca="1">IFERROR(IF(OR(F40&gt;Messwerte!$B$5,F20=0),"",Messwerte!$AB$10-F20),"")</f>
        <v/>
      </c>
      <c r="G30" s="46" t="str">
        <f ca="1">IFERROR(IF(OR(G40&gt;Messwerte!$B$5,G20=0),"",Messwerte!$AB$10-G20),"")</f>
        <v/>
      </c>
      <c r="H30" s="46" t="str">
        <f ca="1">IFERROR(IF(OR(H40&gt;Messwerte!$B$5,H20=0),"",Messwerte!$AB$10-H20),"")</f>
        <v/>
      </c>
      <c r="I30" s="46" t="str">
        <f ca="1">IFERROR(IF(OR(I40&gt;Messwerte!$B$5,I20=0),"",Messwerte!$AB$10-I20),"")</f>
        <v/>
      </c>
      <c r="J30" s="46" t="str">
        <f ca="1">IFERROR(IF(OR(J40&gt;Messwerte!$B$5,J20=0),"",Messwerte!$AB$10-J20),"")</f>
        <v/>
      </c>
      <c r="K30" s="46" t="str">
        <f ca="1">IFERROR(IF(OR(K40&gt;Messwerte!$B$5,K20=0),"",Messwerte!$AB$10-K20),"")</f>
        <v/>
      </c>
      <c r="L30" s="46" t="str">
        <f ca="1">IFERROR(IF(OR(L40&gt;Messwerte!$B$5,L20=0),"",Messwerte!$AB$10-L20),"")</f>
        <v/>
      </c>
      <c r="M30" s="47" t="str">
        <f ca="1">IFERROR(IF(OR(M40&gt;Messwerte!$B$5,M20=0),"",Messwerte!$AB$10-M20),"")</f>
        <v/>
      </c>
    </row>
    <row r="31" spans="1:13" ht="13.5" customHeight="1" x14ac:dyDescent="0.3">
      <c r="A31" s="123" t="str">
        <f>CONCATENATE("Derating ",Messwerte!AC9," [°C]","*")</f>
        <v>Derating Temperatur 6 [°C]*</v>
      </c>
      <c r="B31" s="124"/>
      <c r="C31" s="51">
        <f>Messwerte!$AC$10</f>
        <v>0</v>
      </c>
      <c r="D31" s="46" t="str">
        <f ca="1">IFERROR(IF(OR(D41&gt;Messwerte!$B$5,D21=0),"",Messwerte!$AC$10-D21),"")</f>
        <v/>
      </c>
      <c r="E31" s="46" t="str">
        <f ca="1">IFERROR(IF(OR(E41&gt;Messwerte!$B$5,E21=0),"",Messwerte!$AC$10-E21),"")</f>
        <v/>
      </c>
      <c r="F31" s="46" t="str">
        <f ca="1">IFERROR(IF(OR(F41&gt;Messwerte!$B$5,F21=0),"",Messwerte!$AC$10-F21),"")</f>
        <v/>
      </c>
      <c r="G31" s="46" t="str">
        <f ca="1">IFERROR(IF(OR(G41&gt;Messwerte!$B$5,G21=0),"",Messwerte!$AC$10-G21),"")</f>
        <v/>
      </c>
      <c r="H31" s="46" t="str">
        <f ca="1">IFERROR(IF(OR(H41&gt;Messwerte!$B$5,H21=0),"",Messwerte!$AC$10-H21),"")</f>
        <v/>
      </c>
      <c r="I31" s="46" t="str">
        <f ca="1">IFERROR(IF(OR(I41&gt;Messwerte!$B$5,I21=0),"",Messwerte!$AC$10-I21),"")</f>
        <v/>
      </c>
      <c r="J31" s="46" t="str">
        <f ca="1">IFERROR(IF(OR(J41&gt;Messwerte!$B$5,J21=0),"",Messwerte!$AC$10-J21),"")</f>
        <v/>
      </c>
      <c r="K31" s="46" t="str">
        <f ca="1">IFERROR(IF(OR(K41&gt;Messwerte!$B$5,K21=0),"",Messwerte!$AC$10-K21),"")</f>
        <v/>
      </c>
      <c r="L31" s="46" t="str">
        <f ca="1">IFERROR(IF(OR(L41&gt;Messwerte!$B$5,L21=0),"",Messwerte!$AC$10-L21),"")</f>
        <v/>
      </c>
      <c r="M31" s="47" t="str">
        <f ca="1">IFERROR(IF(OR(M41&gt;Messwerte!$B$5,M21=0),"",Messwerte!$AC$10-M21),"")</f>
        <v/>
      </c>
    </row>
    <row r="32" spans="1:13" ht="13.5" customHeight="1" x14ac:dyDescent="0.3">
      <c r="A32" s="123" t="str">
        <f>CONCATENATE("Derating ",Messwerte!AD9," [°C]","*")</f>
        <v>Derating Temperatur 7 [°C]*</v>
      </c>
      <c r="B32" s="124"/>
      <c r="C32" s="51">
        <f>Messwerte!$AD$10</f>
        <v>0</v>
      </c>
      <c r="D32" s="46" t="str">
        <f ca="1">IFERROR(IF(OR(D42&gt;Messwerte!$B$5,D22=0),"",Messwerte!$AD$10-D22),"")</f>
        <v/>
      </c>
      <c r="E32" s="46" t="str">
        <f ca="1">IFERROR(IF(OR(E42&gt;Messwerte!$B$5,E22=0),"",Messwerte!$AD$10-E22),"")</f>
        <v/>
      </c>
      <c r="F32" s="46" t="str">
        <f ca="1">IFERROR(IF(OR(F42&gt;Messwerte!$B$5,F22=0),"",Messwerte!$AD$10-F22),"")</f>
        <v/>
      </c>
      <c r="G32" s="46" t="str">
        <f ca="1">IFERROR(IF(OR(G42&gt;Messwerte!$B$5,G22=0),"",Messwerte!$AD$10-G22),"")</f>
        <v/>
      </c>
      <c r="H32" s="46" t="str">
        <f ca="1">IFERROR(IF(OR(H42&gt;Messwerte!$B$5,H22=0),"",Messwerte!$AD$10-H22),"")</f>
        <v/>
      </c>
      <c r="I32" s="46" t="str">
        <f ca="1">IFERROR(IF(OR(I42&gt;Messwerte!$B$5,I22=0),"",Messwerte!$AD$10-I22),"")</f>
        <v/>
      </c>
      <c r="J32" s="46" t="str">
        <f ca="1">IFERROR(IF(OR(J42&gt;Messwerte!$B$5,J22=0),"",Messwerte!$AD$10-J22),"")</f>
        <v/>
      </c>
      <c r="K32" s="46" t="str">
        <f ca="1">IFERROR(IF(OR(K42&gt;Messwerte!$B$5,K22=0),"",Messwerte!$AD$10-K22),"")</f>
        <v/>
      </c>
      <c r="L32" s="46" t="str">
        <f ca="1">IFERROR(IF(OR(L42&gt;Messwerte!$B$5,L22=0),"",Messwerte!$AD$10-L22),"")</f>
        <v/>
      </c>
      <c r="M32" s="47" t="str">
        <f ca="1">IFERROR(IF(OR(M42&gt;Messwerte!$B$5,M22=0),"",Messwerte!$AD$10-M22),"")</f>
        <v/>
      </c>
    </row>
    <row r="33" spans="1:13" ht="13.5" customHeight="1" x14ac:dyDescent="0.3">
      <c r="A33" s="123" t="str">
        <f>CONCATENATE("Derating ",Messwerte!AE9," [°C]","*")</f>
        <v>Derating Temperatur 8 [°C]*</v>
      </c>
      <c r="B33" s="124"/>
      <c r="C33" s="51">
        <f>Messwerte!$AE$10</f>
        <v>0</v>
      </c>
      <c r="D33" s="46" t="str">
        <f ca="1">IFERROR(IF(OR(D43&gt;Messwerte!$B$5,D23=0),"",Messwerte!$AE$10-D23),"")</f>
        <v/>
      </c>
      <c r="E33" s="46" t="str">
        <f ca="1">IFERROR(IF(OR(E43&gt;Messwerte!$B$5,E23=0),"",Messwerte!$AE$10-E23),"")</f>
        <v/>
      </c>
      <c r="F33" s="46" t="str">
        <f ca="1">IFERROR(IF(OR(F43&gt;Messwerte!$B$5,F23=0),"",Messwerte!$AE$10-F23),"")</f>
        <v/>
      </c>
      <c r="G33" s="46" t="str">
        <f ca="1">IFERROR(IF(OR(G43&gt;Messwerte!$B$5,G23=0),"",Messwerte!$AE$10-G23),"")</f>
        <v/>
      </c>
      <c r="H33" s="46" t="str">
        <f ca="1">IFERROR(IF(OR(H43&gt;Messwerte!$B$5,H23=0),"",Messwerte!$AE$10-H23),"")</f>
        <v/>
      </c>
      <c r="I33" s="46" t="str">
        <f ca="1">IFERROR(IF(OR(I43&gt;Messwerte!$B$5,I23=0),"",Messwerte!$AE$10-I23),"")</f>
        <v/>
      </c>
      <c r="J33" s="46" t="str">
        <f ca="1">IFERROR(IF(OR(J43&gt;Messwerte!$B$5,J23=0),"",Messwerte!$AE$10-J23),"")</f>
        <v/>
      </c>
      <c r="K33" s="46" t="str">
        <f ca="1">IFERROR(IF(OR(K43&gt;Messwerte!$B$5,K23=0),"",Messwerte!$AE$10-K23),"")</f>
        <v/>
      </c>
      <c r="L33" s="46" t="str">
        <f ca="1">IFERROR(IF(OR(L43&gt;Messwerte!$B$5,L23=0),"",Messwerte!$AE$10-L23),"")</f>
        <v/>
      </c>
      <c r="M33" s="47" t="str">
        <f ca="1">IFERROR(IF(OR(M43&gt;Messwerte!$B$5,M23=0),"",Messwerte!$AE$10-M23),"")</f>
        <v/>
      </c>
    </row>
    <row r="34" spans="1:13" ht="13.5" customHeight="1" x14ac:dyDescent="0.3">
      <c r="A34" s="123" t="str">
        <f>CONCATENATE("Derating ",Messwerte!AF9," [°C]","*")</f>
        <v>Derating Temperatur 9 [°C]*</v>
      </c>
      <c r="B34" s="124"/>
      <c r="C34" s="51">
        <f>Messwerte!$AF$10</f>
        <v>0</v>
      </c>
      <c r="D34" s="46" t="str">
        <f ca="1">IFERROR(IF(OR(D44&gt;Messwerte!$B$5,D24=0),"",Messwerte!$AF$10-D24),"")</f>
        <v/>
      </c>
      <c r="E34" s="46" t="str">
        <f ca="1">IFERROR(IF(OR(E44&gt;Messwerte!$B$5,E24=0),"",Messwerte!$AF$10-E24),"")</f>
        <v/>
      </c>
      <c r="F34" s="46" t="str">
        <f ca="1">IFERROR(IF(OR(F44&gt;Messwerte!$B$5,F24=0),"",Messwerte!$AF$10-F24),"")</f>
        <v/>
      </c>
      <c r="G34" s="46" t="str">
        <f ca="1">IFERROR(IF(OR(G44&gt;Messwerte!$B$5,G24=0),"",Messwerte!$AF$10-G24),"")</f>
        <v/>
      </c>
      <c r="H34" s="46" t="str">
        <f ca="1">IFERROR(IF(OR(H44&gt;Messwerte!$B$5,H24=0),"",Messwerte!$AF$10-H24),"")</f>
        <v/>
      </c>
      <c r="I34" s="46" t="str">
        <f ca="1">IFERROR(IF(OR(I44&gt;Messwerte!$B$5,I24=0),"",Messwerte!$AF$10-I24),"")</f>
        <v/>
      </c>
      <c r="J34" s="46" t="str">
        <f ca="1">IFERROR(IF(OR(J44&gt;Messwerte!$B$5,J24=0),"",Messwerte!$AF$10-J24),"")</f>
        <v/>
      </c>
      <c r="K34" s="46" t="str">
        <f ca="1">IFERROR(IF(OR(K44&gt;Messwerte!$B$5,K24=0),"",Messwerte!$AF$10-K24),"")</f>
        <v/>
      </c>
      <c r="L34" s="46" t="str">
        <f ca="1">IFERROR(IF(OR(L44&gt;Messwerte!$B$5,L24=0),"",Messwerte!$AF$10-L24),"")</f>
        <v/>
      </c>
      <c r="M34" s="47" t="str">
        <f ca="1">IFERROR(IF(OR(M44&gt;Messwerte!$B$5,M24=0),"",Messwerte!$AF$10-M24),"")</f>
        <v/>
      </c>
    </row>
    <row r="35" spans="1:13" ht="13.5" customHeight="1" thickBot="1" x14ac:dyDescent="0.35">
      <c r="A35" s="129" t="str">
        <f>CONCATENATE("Derating ",Messwerte!AG9," [°C]","*")</f>
        <v>Derating Temperatur 10 [°C]*</v>
      </c>
      <c r="B35" s="130"/>
      <c r="C35" s="52">
        <f>Messwerte!$AG$10</f>
        <v>0</v>
      </c>
      <c r="D35" s="53" t="str">
        <f ca="1">IFERROR(IF(OR(D45&gt;Messwerte!$B$5,D25=0),"",Messwerte!$AG$10-D25),"")</f>
        <v/>
      </c>
      <c r="E35" s="53" t="str">
        <f ca="1">IFERROR(IF(OR(E45&gt;Messwerte!$B$5,E25=0),"",Messwerte!$AG$10-E25),"")</f>
        <v/>
      </c>
      <c r="F35" s="53" t="str">
        <f ca="1">IFERROR(IF(OR(F45&gt;Messwerte!$B$5,F25=0),"",Messwerte!$AG$10-F25),"")</f>
        <v/>
      </c>
      <c r="G35" s="53" t="str">
        <f ca="1">IFERROR(IF(OR(G45&gt;Messwerte!$B$5,G25=0),"",Messwerte!$AG$10-G25),"")</f>
        <v/>
      </c>
      <c r="H35" s="53" t="str">
        <f ca="1">IFERROR(IF(OR(H45&gt;Messwerte!$B$5,H25=0),"",Messwerte!$AG$10-H25),"")</f>
        <v/>
      </c>
      <c r="I35" s="53" t="str">
        <f ca="1">IFERROR(IF(OR(I45&gt;Messwerte!$B$5,I25=0),"",Messwerte!$AG$10-I25),"")</f>
        <v/>
      </c>
      <c r="J35" s="53" t="str">
        <f ca="1">IFERROR(IF(OR(J45&gt;Messwerte!$B$5,J25=0),"",Messwerte!$AG$10-J25),"")</f>
        <v/>
      </c>
      <c r="K35" s="53" t="str">
        <f ca="1">IFERROR(IF(OR(K45&gt;Messwerte!$B$5,K25=0),"",Messwerte!$AG$10-K25),"")</f>
        <v/>
      </c>
      <c r="L35" s="53" t="str">
        <f ca="1">IFERROR(IF(OR(L45&gt;Messwerte!$B$5,L25=0),"",Messwerte!$AG$10-L25),"")</f>
        <v/>
      </c>
      <c r="M35" s="54" t="str">
        <f ca="1">IFERROR(IF(OR(M45&gt;Messwerte!$B$5,M25=0),"",Messwerte!$AG$10-M25),"")</f>
        <v/>
      </c>
    </row>
    <row r="36" spans="1:13" x14ac:dyDescent="0.25">
      <c r="A36" s="125"/>
      <c r="B36" s="126"/>
    </row>
    <row r="37" spans="1:13" x14ac:dyDescent="0.25">
      <c r="A37" s="127" t="s">
        <v>27</v>
      </c>
      <c r="B37" s="128"/>
    </row>
    <row r="38" spans="1:13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B39" s="1">
        <v>1</v>
      </c>
      <c r="C39" s="41">
        <f>C$3</f>
        <v>0</v>
      </c>
      <c r="D39" s="41" t="str">
        <f t="shared" ref="D39:M48" si="11">D$3</f>
        <v/>
      </c>
      <c r="E39" s="41" t="str">
        <f t="shared" si="11"/>
        <v/>
      </c>
      <c r="F39" s="41" t="str">
        <f t="shared" si="11"/>
        <v/>
      </c>
      <c r="G39" s="41" t="str">
        <f t="shared" si="11"/>
        <v/>
      </c>
      <c r="H39" s="41" t="str">
        <f t="shared" si="11"/>
        <v/>
      </c>
      <c r="I39" s="41" t="str">
        <f t="shared" si="11"/>
        <v/>
      </c>
      <c r="J39" s="41" t="str">
        <f t="shared" si="11"/>
        <v/>
      </c>
      <c r="K39" s="41" t="str">
        <f t="shared" si="11"/>
        <v/>
      </c>
      <c r="L39" s="41" t="str">
        <f t="shared" si="11"/>
        <v/>
      </c>
      <c r="M39" s="41" t="str">
        <f t="shared" si="11"/>
        <v/>
      </c>
    </row>
    <row r="40" spans="1:13" x14ac:dyDescent="0.25">
      <c r="B40" s="1">
        <v>2</v>
      </c>
      <c r="C40" s="41">
        <f t="shared" ref="C40:C48" si="12">C$3</f>
        <v>0</v>
      </c>
      <c r="D40" s="41" t="str">
        <f t="shared" si="11"/>
        <v/>
      </c>
      <c r="E40" s="41" t="str">
        <f t="shared" si="11"/>
        <v/>
      </c>
      <c r="F40" s="41" t="str">
        <f t="shared" si="11"/>
        <v/>
      </c>
      <c r="G40" s="41" t="str">
        <f t="shared" si="11"/>
        <v/>
      </c>
      <c r="H40" s="41" t="str">
        <f t="shared" si="11"/>
        <v/>
      </c>
      <c r="I40" s="41" t="str">
        <f t="shared" si="11"/>
        <v/>
      </c>
      <c r="J40" s="41" t="str">
        <f t="shared" si="11"/>
        <v/>
      </c>
      <c r="K40" s="41" t="str">
        <f t="shared" si="11"/>
        <v/>
      </c>
      <c r="L40" s="41" t="str">
        <f t="shared" si="11"/>
        <v/>
      </c>
      <c r="M40" s="41" t="str">
        <f t="shared" si="11"/>
        <v/>
      </c>
    </row>
    <row r="41" spans="1:13" x14ac:dyDescent="0.25">
      <c r="B41" s="1">
        <v>3</v>
      </c>
      <c r="C41" s="41">
        <f t="shared" si="12"/>
        <v>0</v>
      </c>
      <c r="D41" s="41" t="str">
        <f t="shared" si="11"/>
        <v/>
      </c>
      <c r="E41" s="41" t="str">
        <f t="shared" si="11"/>
        <v/>
      </c>
      <c r="F41" s="41" t="str">
        <f t="shared" si="11"/>
        <v/>
      </c>
      <c r="G41" s="41" t="str">
        <f t="shared" si="11"/>
        <v/>
      </c>
      <c r="H41" s="41" t="str">
        <f t="shared" si="11"/>
        <v/>
      </c>
      <c r="I41" s="41" t="str">
        <f t="shared" si="11"/>
        <v/>
      </c>
      <c r="J41" s="41" t="str">
        <f t="shared" si="11"/>
        <v/>
      </c>
      <c r="K41" s="41" t="str">
        <f t="shared" si="11"/>
        <v/>
      </c>
      <c r="L41" s="41" t="str">
        <f t="shared" si="11"/>
        <v/>
      </c>
      <c r="M41" s="41" t="str">
        <f t="shared" si="11"/>
        <v/>
      </c>
    </row>
    <row r="42" spans="1:13" x14ac:dyDescent="0.25">
      <c r="B42" s="1">
        <v>4</v>
      </c>
      <c r="C42" s="41">
        <f t="shared" si="12"/>
        <v>0</v>
      </c>
      <c r="D42" s="41" t="str">
        <f t="shared" si="11"/>
        <v/>
      </c>
      <c r="E42" s="41" t="str">
        <f t="shared" si="11"/>
        <v/>
      </c>
      <c r="F42" s="41" t="str">
        <f t="shared" si="11"/>
        <v/>
      </c>
      <c r="G42" s="41" t="str">
        <f t="shared" si="11"/>
        <v/>
      </c>
      <c r="H42" s="41" t="str">
        <f t="shared" si="11"/>
        <v/>
      </c>
      <c r="I42" s="41" t="str">
        <f t="shared" si="11"/>
        <v/>
      </c>
      <c r="J42" s="41" t="str">
        <f t="shared" si="11"/>
        <v/>
      </c>
      <c r="K42" s="41" t="str">
        <f t="shared" si="11"/>
        <v/>
      </c>
      <c r="L42" s="41" t="str">
        <f t="shared" si="11"/>
        <v/>
      </c>
      <c r="M42" s="41" t="str">
        <f t="shared" si="11"/>
        <v/>
      </c>
    </row>
    <row r="43" spans="1:13" x14ac:dyDescent="0.25">
      <c r="B43" s="1">
        <v>5</v>
      </c>
      <c r="C43" s="41">
        <f t="shared" si="12"/>
        <v>0</v>
      </c>
      <c r="D43" s="41" t="str">
        <f t="shared" si="11"/>
        <v/>
      </c>
      <c r="E43" s="41" t="str">
        <f t="shared" si="11"/>
        <v/>
      </c>
      <c r="F43" s="41" t="str">
        <f t="shared" si="11"/>
        <v/>
      </c>
      <c r="G43" s="41" t="str">
        <f t="shared" si="11"/>
        <v/>
      </c>
      <c r="H43" s="41" t="str">
        <f t="shared" si="11"/>
        <v/>
      </c>
      <c r="I43" s="41" t="str">
        <f t="shared" si="11"/>
        <v/>
      </c>
      <c r="J43" s="41" t="str">
        <f t="shared" si="11"/>
        <v/>
      </c>
      <c r="K43" s="41" t="str">
        <f t="shared" si="11"/>
        <v/>
      </c>
      <c r="L43" s="41" t="str">
        <f t="shared" si="11"/>
        <v/>
      </c>
      <c r="M43" s="41" t="str">
        <f t="shared" si="11"/>
        <v/>
      </c>
    </row>
    <row r="44" spans="1:13" x14ac:dyDescent="0.25">
      <c r="B44" s="1">
        <v>6</v>
      </c>
      <c r="C44" s="41">
        <f t="shared" si="12"/>
        <v>0</v>
      </c>
      <c r="D44" s="41" t="str">
        <f t="shared" si="11"/>
        <v/>
      </c>
      <c r="E44" s="41" t="str">
        <f t="shared" si="11"/>
        <v/>
      </c>
      <c r="F44" s="41" t="str">
        <f t="shared" si="11"/>
        <v/>
      </c>
      <c r="G44" s="41" t="str">
        <f t="shared" si="11"/>
        <v/>
      </c>
      <c r="H44" s="41" t="str">
        <f t="shared" si="11"/>
        <v/>
      </c>
      <c r="I44" s="41" t="str">
        <f t="shared" si="11"/>
        <v/>
      </c>
      <c r="J44" s="41" t="str">
        <f t="shared" si="11"/>
        <v/>
      </c>
      <c r="K44" s="41" t="str">
        <f t="shared" si="11"/>
        <v/>
      </c>
      <c r="L44" s="41" t="str">
        <f t="shared" si="11"/>
        <v/>
      </c>
      <c r="M44" s="41" t="str">
        <f t="shared" si="11"/>
        <v/>
      </c>
    </row>
    <row r="45" spans="1:13" x14ac:dyDescent="0.25">
      <c r="B45" s="1">
        <v>7</v>
      </c>
      <c r="C45" s="41">
        <f t="shared" si="12"/>
        <v>0</v>
      </c>
      <c r="D45" s="41" t="str">
        <f t="shared" si="11"/>
        <v/>
      </c>
      <c r="E45" s="41" t="str">
        <f t="shared" si="11"/>
        <v/>
      </c>
      <c r="F45" s="41" t="str">
        <f t="shared" si="11"/>
        <v/>
      </c>
      <c r="G45" s="41" t="str">
        <f t="shared" si="11"/>
        <v/>
      </c>
      <c r="H45" s="41" t="str">
        <f t="shared" si="11"/>
        <v/>
      </c>
      <c r="I45" s="41" t="str">
        <f t="shared" si="11"/>
        <v/>
      </c>
      <c r="J45" s="41" t="str">
        <f t="shared" si="11"/>
        <v/>
      </c>
      <c r="K45" s="41" t="str">
        <f t="shared" si="11"/>
        <v/>
      </c>
      <c r="L45" s="41" t="str">
        <f t="shared" si="11"/>
        <v/>
      </c>
      <c r="M45" s="41" t="str">
        <f t="shared" si="11"/>
        <v/>
      </c>
    </row>
    <row r="46" spans="1:13" x14ac:dyDescent="0.25">
      <c r="B46" s="1">
        <v>8</v>
      </c>
      <c r="C46" s="41">
        <f t="shared" si="12"/>
        <v>0</v>
      </c>
      <c r="D46" s="41" t="str">
        <f t="shared" si="11"/>
        <v/>
      </c>
      <c r="E46" s="41" t="str">
        <f t="shared" si="11"/>
        <v/>
      </c>
      <c r="F46" s="41" t="str">
        <f t="shared" si="11"/>
        <v/>
      </c>
      <c r="G46" s="41" t="str">
        <f t="shared" si="11"/>
        <v/>
      </c>
      <c r="H46" s="41" t="str">
        <f t="shared" si="11"/>
        <v/>
      </c>
      <c r="I46" s="41" t="str">
        <f t="shared" si="11"/>
        <v/>
      </c>
      <c r="J46" s="41" t="str">
        <f t="shared" si="11"/>
        <v/>
      </c>
      <c r="K46" s="41" t="str">
        <f t="shared" si="11"/>
        <v/>
      </c>
      <c r="L46" s="41" t="str">
        <f t="shared" si="11"/>
        <v/>
      </c>
      <c r="M46" s="41" t="str">
        <f t="shared" si="11"/>
        <v/>
      </c>
    </row>
    <row r="47" spans="1:13" x14ac:dyDescent="0.25">
      <c r="B47" s="1">
        <v>9</v>
      </c>
      <c r="C47" s="41">
        <f t="shared" si="12"/>
        <v>0</v>
      </c>
      <c r="D47" s="41" t="str">
        <f t="shared" si="11"/>
        <v/>
      </c>
      <c r="E47" s="41" t="str">
        <f t="shared" si="11"/>
        <v/>
      </c>
      <c r="F47" s="41" t="str">
        <f t="shared" si="11"/>
        <v/>
      </c>
      <c r="G47" s="41" t="str">
        <f t="shared" si="11"/>
        <v/>
      </c>
      <c r="H47" s="41" t="str">
        <f t="shared" si="11"/>
        <v/>
      </c>
      <c r="I47" s="41" t="str">
        <f t="shared" si="11"/>
        <v/>
      </c>
      <c r="J47" s="41" t="str">
        <f t="shared" si="11"/>
        <v/>
      </c>
      <c r="K47" s="41" t="str">
        <f t="shared" si="11"/>
        <v/>
      </c>
      <c r="L47" s="41" t="str">
        <f t="shared" si="11"/>
        <v/>
      </c>
      <c r="M47" s="41" t="str">
        <f t="shared" si="11"/>
        <v/>
      </c>
    </row>
    <row r="48" spans="1:13" x14ac:dyDescent="0.25">
      <c r="B48" s="1">
        <v>10</v>
      </c>
      <c r="C48" s="41">
        <f t="shared" si="12"/>
        <v>0</v>
      </c>
      <c r="D48" s="41" t="str">
        <f t="shared" si="11"/>
        <v/>
      </c>
      <c r="E48" s="41" t="str">
        <f t="shared" si="11"/>
        <v/>
      </c>
      <c r="F48" s="41" t="str">
        <f t="shared" si="11"/>
        <v/>
      </c>
      <c r="G48" s="41" t="str">
        <f t="shared" si="11"/>
        <v/>
      </c>
      <c r="H48" s="41" t="str">
        <f t="shared" si="11"/>
        <v/>
      </c>
      <c r="I48" s="41" t="str">
        <f t="shared" si="11"/>
        <v/>
      </c>
      <c r="J48" s="41" t="str">
        <f t="shared" si="11"/>
        <v/>
      </c>
      <c r="K48" s="41" t="str">
        <f t="shared" si="11"/>
        <v/>
      </c>
      <c r="L48" s="41" t="str">
        <f t="shared" si="11"/>
        <v/>
      </c>
      <c r="M48" s="41" t="str">
        <f t="shared" si="11"/>
        <v/>
      </c>
    </row>
  </sheetData>
  <mergeCells count="26">
    <mergeCell ref="A36:B36"/>
    <mergeCell ref="A37:B37"/>
    <mergeCell ref="A33:B33"/>
    <mergeCell ref="A35:B35"/>
    <mergeCell ref="A34:B34"/>
    <mergeCell ref="A24:B24"/>
    <mergeCell ref="A25:B25"/>
    <mergeCell ref="A30:B30"/>
    <mergeCell ref="A31:B31"/>
    <mergeCell ref="A32:B32"/>
    <mergeCell ref="A29:B29"/>
    <mergeCell ref="A28:B28"/>
    <mergeCell ref="A26:B26"/>
    <mergeCell ref="A27:B27"/>
    <mergeCell ref="A1:M1"/>
    <mergeCell ref="A3:B3"/>
    <mergeCell ref="A4:B4"/>
    <mergeCell ref="A16:B16"/>
    <mergeCell ref="A17:B17"/>
    <mergeCell ref="A22:B22"/>
    <mergeCell ref="A23:B23"/>
    <mergeCell ref="A18:B18"/>
    <mergeCell ref="A19:B19"/>
    <mergeCell ref="A15:B15"/>
    <mergeCell ref="A20:B20"/>
    <mergeCell ref="A21:B21"/>
  </mergeCells>
  <conditionalFormatting sqref="A3:A35 C16:M37">
    <cfRule type="containsErrors" dxfId="2" priority="5">
      <formula>ISERROR(A3)</formula>
    </cfRule>
  </conditionalFormatting>
  <conditionalFormatting sqref="B5:B14">
    <cfRule type="cellIs" dxfId="1" priority="1" operator="equal">
      <formula>$B$2</formula>
    </cfRule>
  </conditionalFormatting>
  <conditionalFormatting sqref="C3:XFD4 B5:XFD14 C15:XFD15">
    <cfRule type="containsErrors" dxfId="0" priority="7">
      <formula>ISERROR(B3)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showRowColHeaders="0" zoomScaleNormal="100" workbookViewId="0">
      <selection activeCell="K26" sqref="K26"/>
    </sheetView>
  </sheetViews>
  <sheetFormatPr baseColWidth="10" defaultRowHeight="12.5" x14ac:dyDescent="0.25"/>
  <sheetData/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showRowColHeaders="0" workbookViewId="0">
      <selection activeCell="J31" sqref="J31"/>
    </sheetView>
  </sheetViews>
  <sheetFormatPr baseColWidth="10" defaultRowHeight="12.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A4EA-601F-4384-9CBE-6913ECA2AAFC}">
  <dimension ref="E1:E4"/>
  <sheetViews>
    <sheetView showGridLines="0" showRowColHeaders="0" workbookViewId="0">
      <selection activeCell="G34" sqref="G34"/>
    </sheetView>
  </sheetViews>
  <sheetFormatPr baseColWidth="10" defaultRowHeight="12.5" x14ac:dyDescent="0.25"/>
  <sheetData>
    <row r="1" spans="5:5" x14ac:dyDescent="0.25">
      <c r="E1" s="1" t="b">
        <v>1</v>
      </c>
    </row>
    <row r="2" spans="5:5" x14ac:dyDescent="0.25">
      <c r="E2" s="1" t="b">
        <v>1</v>
      </c>
    </row>
    <row r="3" spans="5:5" x14ac:dyDescent="0.25">
      <c r="E3" s="1" t="b">
        <v>1</v>
      </c>
    </row>
    <row r="4" spans="5:5" x14ac:dyDescent="0.25">
      <c r="E4" s="1" t="b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workbookViewId="0">
      <selection activeCell="I33" sqref="I33"/>
    </sheetView>
  </sheetViews>
  <sheetFormatPr baseColWidth="10" defaultRowHeight="12.5" x14ac:dyDescent="0.25"/>
  <sheetData/>
  <customSheetViews>
    <customSheetView guid="{0C656E72-87B9-4C95-8287-517038B0F031}">
      <selection activeCell="G31" sqref="G31"/>
      <pageMargins left="0.7" right="0.7" top="0.78740157499999996" bottom="0.78740157499999996" header="0.3" footer="0.3"/>
    </customSheetView>
    <customSheetView guid="{6EA2F660-001E-40DA-8FB9-E9797D2637C4}">
      <selection activeCell="G31" sqref="G31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E909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baseColWidth="10" defaultColWidth="11.36328125" defaultRowHeight="12.5" x14ac:dyDescent="0.25"/>
  <cols>
    <col min="1" max="1" width="10.6328125" style="20" bestFit="1" customWidth="1"/>
    <col min="2" max="2" width="10.6328125" style="14" customWidth="1"/>
    <col min="3" max="3" width="15.6328125" style="14" customWidth="1"/>
    <col min="4" max="6" width="25.6328125" style="15" customWidth="1"/>
    <col min="7" max="12" width="25.6328125" style="28" customWidth="1"/>
    <col min="13" max="13" width="25.6328125" style="13" customWidth="1"/>
    <col min="14" max="14" width="10.6328125" style="20" customWidth="1"/>
    <col min="15" max="15" width="10.6328125" style="14" customWidth="1"/>
    <col min="16" max="16" width="15.6328125" style="14" customWidth="1"/>
    <col min="17" max="19" width="25.6328125" style="15" customWidth="1"/>
    <col min="20" max="25" width="25.6328125" style="28" customWidth="1"/>
    <col min="26" max="26" width="25.6328125" style="13" customWidth="1"/>
    <col min="27" max="27" width="10.6328125" style="20" bestFit="1" customWidth="1"/>
    <col min="28" max="28" width="10.6328125" style="14" customWidth="1"/>
    <col min="29" max="29" width="15.6328125" style="14" customWidth="1"/>
    <col min="30" max="32" width="25.6328125" style="15" customWidth="1"/>
    <col min="33" max="38" width="25.6328125" style="28" customWidth="1"/>
    <col min="39" max="39" width="25.6328125" style="13" customWidth="1"/>
    <col min="40" max="40" width="10.6328125" style="20" bestFit="1" customWidth="1"/>
    <col min="41" max="41" width="10.6328125" style="14" customWidth="1"/>
    <col min="42" max="42" width="15.6328125" style="14" customWidth="1"/>
    <col min="43" max="45" width="25.6328125" style="15" customWidth="1"/>
    <col min="46" max="51" width="25.6328125" style="28" customWidth="1"/>
    <col min="52" max="52" width="25.6328125" style="13" customWidth="1"/>
    <col min="53" max="53" width="10.6328125" style="20" bestFit="1" customWidth="1"/>
    <col min="54" max="54" width="10.6328125" style="14" customWidth="1"/>
    <col min="55" max="55" width="15.6328125" style="14" customWidth="1"/>
    <col min="56" max="58" width="25.6328125" style="15" customWidth="1"/>
    <col min="59" max="64" width="25.6328125" style="28" customWidth="1"/>
    <col min="65" max="65" width="25.6328125" style="13" customWidth="1"/>
    <col min="66" max="66" width="10.6328125" style="20" bestFit="1" customWidth="1"/>
    <col min="67" max="67" width="10.6328125" style="14" customWidth="1"/>
    <col min="68" max="68" width="15.6328125" style="14" customWidth="1"/>
    <col min="69" max="71" width="25.6328125" style="15" customWidth="1"/>
    <col min="72" max="77" width="25.6328125" style="28" customWidth="1"/>
    <col min="78" max="78" width="25.6328125" style="13" customWidth="1"/>
    <col min="79" max="79" width="10.6328125" style="20" bestFit="1" customWidth="1"/>
    <col min="80" max="80" width="10.6328125" style="14" customWidth="1"/>
    <col min="81" max="81" width="15.6328125" style="14" customWidth="1"/>
    <col min="82" max="84" width="25.6328125" style="15" customWidth="1"/>
    <col min="85" max="90" width="25.6328125" style="28" customWidth="1"/>
    <col min="91" max="91" width="25.6328125" style="13" customWidth="1"/>
    <col min="92" max="92" width="10.6328125" style="20" bestFit="1" customWidth="1"/>
    <col min="93" max="93" width="10.6328125" style="14" customWidth="1"/>
    <col min="94" max="94" width="15.6328125" style="14" customWidth="1"/>
    <col min="95" max="97" width="25.6328125" style="15" customWidth="1"/>
    <col min="98" max="103" width="25.6328125" style="28" customWidth="1"/>
    <col min="104" max="104" width="25.6328125" style="13" customWidth="1"/>
    <col min="105" max="105" width="10.6328125" style="20" bestFit="1" customWidth="1"/>
    <col min="106" max="106" width="10.6328125" style="14" customWidth="1"/>
    <col min="107" max="107" width="15.6328125" style="14" customWidth="1"/>
    <col min="108" max="110" width="25.6328125" style="15" customWidth="1"/>
    <col min="111" max="116" width="25.6328125" style="28" customWidth="1"/>
    <col min="117" max="117" width="25.6328125" style="13" customWidth="1"/>
    <col min="118" max="118" width="10.6328125" style="20" bestFit="1" customWidth="1"/>
    <col min="119" max="119" width="10.6328125" style="14" customWidth="1"/>
    <col min="120" max="120" width="15.6328125" style="14" customWidth="1"/>
    <col min="121" max="123" width="25.6328125" style="15" customWidth="1"/>
    <col min="124" max="129" width="25.6328125" style="28" customWidth="1"/>
    <col min="130" max="130" width="25.6328125" style="13" customWidth="1"/>
    <col min="131" max="131" width="10.6328125" style="39" bestFit="1" customWidth="1"/>
    <col min="132" max="135" width="11.36328125" style="38"/>
    <col min="136" max="16384" width="11.36328125" style="2"/>
  </cols>
  <sheetData>
    <row r="1" spans="1:131" s="3" customFormat="1" ht="13.5" customHeight="1" thickBot="1" x14ac:dyDescent="0.35">
      <c r="A1" s="17" t="s">
        <v>28</v>
      </c>
      <c r="B1" s="107"/>
      <c r="C1" s="107"/>
      <c r="D1" s="108"/>
      <c r="E1" s="108"/>
      <c r="F1" s="108"/>
      <c r="G1" s="108"/>
      <c r="H1" s="108"/>
      <c r="I1" s="108"/>
      <c r="J1" s="108"/>
      <c r="K1" s="108"/>
      <c r="L1" s="108"/>
      <c r="M1" s="109"/>
      <c r="N1" s="66" t="s">
        <v>29</v>
      </c>
      <c r="O1" s="107"/>
      <c r="P1" s="107"/>
      <c r="Q1" s="108"/>
      <c r="R1" s="108"/>
      <c r="S1" s="108"/>
      <c r="T1" s="108"/>
      <c r="U1" s="108"/>
      <c r="V1" s="108"/>
      <c r="W1" s="108"/>
      <c r="X1" s="108"/>
      <c r="Y1" s="108"/>
      <c r="Z1" s="109"/>
      <c r="AA1" s="66" t="s">
        <v>30</v>
      </c>
      <c r="AB1" s="107"/>
      <c r="AC1" s="107"/>
      <c r="AD1" s="108"/>
      <c r="AE1" s="108"/>
      <c r="AF1" s="108"/>
      <c r="AG1" s="108"/>
      <c r="AH1" s="108"/>
      <c r="AI1" s="108"/>
      <c r="AJ1" s="108"/>
      <c r="AK1" s="108"/>
      <c r="AL1" s="108"/>
      <c r="AM1" s="109"/>
      <c r="AN1" s="66" t="s">
        <v>31</v>
      </c>
      <c r="AO1" s="107"/>
      <c r="AP1" s="107"/>
      <c r="AQ1" s="108"/>
      <c r="AR1" s="108"/>
      <c r="AS1" s="108"/>
      <c r="AT1" s="108"/>
      <c r="AU1" s="108"/>
      <c r="AV1" s="108"/>
      <c r="AW1" s="108"/>
      <c r="AX1" s="108"/>
      <c r="AY1" s="108"/>
      <c r="AZ1" s="109"/>
      <c r="BA1" s="66" t="s">
        <v>32</v>
      </c>
      <c r="BB1" s="107"/>
      <c r="BC1" s="107"/>
      <c r="BD1" s="108"/>
      <c r="BE1" s="108"/>
      <c r="BF1" s="108"/>
      <c r="BG1" s="108"/>
      <c r="BH1" s="108"/>
      <c r="BI1" s="108"/>
      <c r="BJ1" s="108"/>
      <c r="BK1" s="108"/>
      <c r="BL1" s="108"/>
      <c r="BM1" s="109"/>
      <c r="BN1" s="66" t="s">
        <v>33</v>
      </c>
      <c r="BO1" s="107"/>
      <c r="BP1" s="107"/>
      <c r="BQ1" s="108"/>
      <c r="BR1" s="108"/>
      <c r="BS1" s="108"/>
      <c r="BT1" s="108"/>
      <c r="BU1" s="108"/>
      <c r="BV1" s="108"/>
      <c r="BW1" s="108"/>
      <c r="BX1" s="108"/>
      <c r="BY1" s="108"/>
      <c r="BZ1" s="109"/>
      <c r="CA1" s="66" t="s">
        <v>34</v>
      </c>
      <c r="CB1" s="107"/>
      <c r="CC1" s="107"/>
      <c r="CD1" s="108"/>
      <c r="CE1" s="108"/>
      <c r="CF1" s="108"/>
      <c r="CG1" s="108"/>
      <c r="CH1" s="108"/>
      <c r="CI1" s="108"/>
      <c r="CJ1" s="108"/>
      <c r="CK1" s="108"/>
      <c r="CL1" s="108"/>
      <c r="CM1" s="109"/>
      <c r="CN1" s="66" t="s">
        <v>35</v>
      </c>
      <c r="CO1" s="107"/>
      <c r="CP1" s="107"/>
      <c r="CQ1" s="108"/>
      <c r="CR1" s="108"/>
      <c r="CS1" s="108"/>
      <c r="CT1" s="108"/>
      <c r="CU1" s="108"/>
      <c r="CV1" s="108"/>
      <c r="CW1" s="108"/>
      <c r="CX1" s="108"/>
      <c r="CY1" s="108"/>
      <c r="CZ1" s="109"/>
      <c r="DA1" s="66" t="s">
        <v>36</v>
      </c>
      <c r="DB1" s="107"/>
      <c r="DC1" s="107"/>
      <c r="DD1" s="108"/>
      <c r="DE1" s="108"/>
      <c r="DF1" s="108"/>
      <c r="DG1" s="108"/>
      <c r="DH1" s="108"/>
      <c r="DI1" s="108"/>
      <c r="DJ1" s="108"/>
      <c r="DK1" s="108"/>
      <c r="DL1" s="108"/>
      <c r="DM1" s="109"/>
      <c r="DN1" s="66" t="s">
        <v>37</v>
      </c>
      <c r="DO1" s="107"/>
      <c r="DP1" s="107"/>
      <c r="DQ1" s="108"/>
      <c r="DR1" s="108"/>
      <c r="DS1" s="108"/>
      <c r="DT1" s="108"/>
      <c r="DU1" s="108"/>
      <c r="DV1" s="108"/>
      <c r="DW1" s="108"/>
      <c r="DX1" s="108"/>
      <c r="DY1" s="108"/>
      <c r="DZ1" s="109"/>
      <c r="EA1" s="16">
        <v>10</v>
      </c>
    </row>
    <row r="2" spans="1:131" s="3" customFormat="1" ht="13.5" customHeight="1" thickBot="1" x14ac:dyDescent="0.35">
      <c r="A2" s="67" t="str">
        <f>Messwerte!B9</f>
        <v>Zeit [s]</v>
      </c>
      <c r="B2" s="68" t="str">
        <f>Messwerte!C9</f>
        <v>Strom [A]</v>
      </c>
      <c r="C2" s="69" t="str">
        <f>Messwerte!D9</f>
        <v>Widerstand [mΩ]</v>
      </c>
      <c r="D2" s="70" t="str">
        <f>Messwerte!E9</f>
        <v>Temperatur 1 [°C]</v>
      </c>
      <c r="E2" s="69" t="str">
        <f>Messwerte!F9</f>
        <v>Temperatur 2 [°C]</v>
      </c>
      <c r="F2" s="70" t="str">
        <f>Messwerte!G9</f>
        <v>Temperatur 3 [°C]</v>
      </c>
      <c r="G2" s="69" t="str">
        <f>Messwerte!H9</f>
        <v>Temperatur 4 [°C]</v>
      </c>
      <c r="H2" s="70" t="str">
        <f>Messwerte!I9</f>
        <v>Temperatur 5 [°C]</v>
      </c>
      <c r="I2" s="69" t="str">
        <f>Messwerte!J9</f>
        <v>Temperatur 6 [°C]</v>
      </c>
      <c r="J2" s="70" t="str">
        <f>Messwerte!K9</f>
        <v>Temperatur 7 [°C]</v>
      </c>
      <c r="K2" s="69" t="str">
        <f>Messwerte!L9</f>
        <v>Temperatur 8 [°C]</v>
      </c>
      <c r="L2" s="70" t="str">
        <f>Messwerte!M9</f>
        <v>Temperatur 9 [°C]</v>
      </c>
      <c r="M2" s="69" t="str">
        <f>Messwerte!N9</f>
        <v>Temperatur 10 [°C]</v>
      </c>
      <c r="N2" s="68" t="str">
        <f>Messwerte!B9</f>
        <v>Zeit [s]</v>
      </c>
      <c r="O2" s="67" t="str">
        <f>Messwerte!C9</f>
        <v>Strom [A]</v>
      </c>
      <c r="P2" s="68" t="str">
        <f>Messwerte!D9</f>
        <v>Widerstand [mΩ]</v>
      </c>
      <c r="Q2" s="67" t="str">
        <f>Messwerte!E9</f>
        <v>Temperatur 1 [°C]</v>
      </c>
      <c r="R2" s="68" t="str">
        <f>Messwerte!F9</f>
        <v>Temperatur 2 [°C]</v>
      </c>
      <c r="S2" s="67" t="str">
        <f>Messwerte!G9</f>
        <v>Temperatur 3 [°C]</v>
      </c>
      <c r="T2" s="68" t="str">
        <f>Messwerte!H9</f>
        <v>Temperatur 4 [°C]</v>
      </c>
      <c r="U2" s="67" t="str">
        <f>Messwerte!I9</f>
        <v>Temperatur 5 [°C]</v>
      </c>
      <c r="V2" s="68" t="str">
        <f>Messwerte!J9</f>
        <v>Temperatur 6 [°C]</v>
      </c>
      <c r="W2" s="67" t="str">
        <f>Messwerte!K9</f>
        <v>Temperatur 7 [°C]</v>
      </c>
      <c r="X2" s="68" t="str">
        <f>Messwerte!L9</f>
        <v>Temperatur 8 [°C]</v>
      </c>
      <c r="Y2" s="67" t="str">
        <f>Messwerte!M9</f>
        <v>Temperatur 9 [°C]</v>
      </c>
      <c r="Z2" s="68" t="str">
        <f>Messwerte!N9</f>
        <v>Temperatur 10 [°C]</v>
      </c>
      <c r="AA2" s="67" t="str">
        <f>Messwerte!B9</f>
        <v>Zeit [s]</v>
      </c>
      <c r="AB2" s="68" t="str">
        <f>Messwerte!C9</f>
        <v>Strom [A]</v>
      </c>
      <c r="AC2" s="67" t="str">
        <f>Messwerte!D9</f>
        <v>Widerstand [mΩ]</v>
      </c>
      <c r="AD2" s="68" t="str">
        <f>Messwerte!E9</f>
        <v>Temperatur 1 [°C]</v>
      </c>
      <c r="AE2" s="67" t="str">
        <f>Messwerte!F9</f>
        <v>Temperatur 2 [°C]</v>
      </c>
      <c r="AF2" s="68" t="str">
        <f>Messwerte!G9</f>
        <v>Temperatur 3 [°C]</v>
      </c>
      <c r="AG2" s="67" t="str">
        <f>Messwerte!H9</f>
        <v>Temperatur 4 [°C]</v>
      </c>
      <c r="AH2" s="68" t="str">
        <f>Messwerte!I9</f>
        <v>Temperatur 5 [°C]</v>
      </c>
      <c r="AI2" s="67" t="str">
        <f>Messwerte!J9</f>
        <v>Temperatur 6 [°C]</v>
      </c>
      <c r="AJ2" s="68" t="str">
        <f>Messwerte!K9</f>
        <v>Temperatur 7 [°C]</v>
      </c>
      <c r="AK2" s="67" t="str">
        <f>Messwerte!L9</f>
        <v>Temperatur 8 [°C]</v>
      </c>
      <c r="AL2" s="68" t="str">
        <f>Messwerte!M9</f>
        <v>Temperatur 9 [°C]</v>
      </c>
      <c r="AM2" s="67" t="str">
        <f>Messwerte!N9</f>
        <v>Temperatur 10 [°C]</v>
      </c>
      <c r="AN2" s="68" t="str">
        <f>Messwerte!B9</f>
        <v>Zeit [s]</v>
      </c>
      <c r="AO2" s="67" t="str">
        <f>Messwerte!C9</f>
        <v>Strom [A]</v>
      </c>
      <c r="AP2" s="68" t="str">
        <f>Messwerte!D9</f>
        <v>Widerstand [mΩ]</v>
      </c>
      <c r="AQ2" s="67" t="str">
        <f>Messwerte!E9</f>
        <v>Temperatur 1 [°C]</v>
      </c>
      <c r="AR2" s="68" t="str">
        <f>Messwerte!F9</f>
        <v>Temperatur 2 [°C]</v>
      </c>
      <c r="AS2" s="67" t="str">
        <f>Messwerte!G9</f>
        <v>Temperatur 3 [°C]</v>
      </c>
      <c r="AT2" s="68" t="str">
        <f>Messwerte!H9</f>
        <v>Temperatur 4 [°C]</v>
      </c>
      <c r="AU2" s="67" t="str">
        <f>Messwerte!I9</f>
        <v>Temperatur 5 [°C]</v>
      </c>
      <c r="AV2" s="68" t="str">
        <f>Messwerte!J9</f>
        <v>Temperatur 6 [°C]</v>
      </c>
      <c r="AW2" s="67" t="str">
        <f>Messwerte!K9</f>
        <v>Temperatur 7 [°C]</v>
      </c>
      <c r="AX2" s="68" t="str">
        <f>Messwerte!L9</f>
        <v>Temperatur 8 [°C]</v>
      </c>
      <c r="AY2" s="67" t="str">
        <f>Messwerte!M9</f>
        <v>Temperatur 9 [°C]</v>
      </c>
      <c r="AZ2" s="71" t="str">
        <f>Messwerte!N9</f>
        <v>Temperatur 10 [°C]</v>
      </c>
      <c r="BA2" s="68" t="str">
        <f>Messwerte!B9</f>
        <v>Zeit [s]</v>
      </c>
      <c r="BB2" s="67" t="str">
        <f>Messwerte!C9</f>
        <v>Strom [A]</v>
      </c>
      <c r="BC2" s="68" t="str">
        <f>Messwerte!D9</f>
        <v>Widerstand [mΩ]</v>
      </c>
      <c r="BD2" s="67" t="str">
        <f>Messwerte!E9</f>
        <v>Temperatur 1 [°C]</v>
      </c>
      <c r="BE2" s="68" t="str">
        <f>Messwerte!F9</f>
        <v>Temperatur 2 [°C]</v>
      </c>
      <c r="BF2" s="67" t="str">
        <f>Messwerte!G9</f>
        <v>Temperatur 3 [°C]</v>
      </c>
      <c r="BG2" s="68" t="str">
        <f>Messwerte!H9</f>
        <v>Temperatur 4 [°C]</v>
      </c>
      <c r="BH2" s="67" t="str">
        <f>Messwerte!I9</f>
        <v>Temperatur 5 [°C]</v>
      </c>
      <c r="BI2" s="68" t="str">
        <f>Messwerte!J9</f>
        <v>Temperatur 6 [°C]</v>
      </c>
      <c r="BJ2" s="67" t="str">
        <f>Messwerte!K9</f>
        <v>Temperatur 7 [°C]</v>
      </c>
      <c r="BK2" s="68" t="str">
        <f>Messwerte!L9</f>
        <v>Temperatur 8 [°C]</v>
      </c>
      <c r="BL2" s="67" t="str">
        <f>Messwerte!M9</f>
        <v>Temperatur 9 [°C]</v>
      </c>
      <c r="BM2" s="71" t="str">
        <f>Messwerte!N9</f>
        <v>Temperatur 10 [°C]</v>
      </c>
      <c r="BN2" s="68" t="str">
        <f>Messwerte!B9</f>
        <v>Zeit [s]</v>
      </c>
      <c r="BO2" s="67" t="str">
        <f>Messwerte!C9</f>
        <v>Strom [A]</v>
      </c>
      <c r="BP2" s="68" t="str">
        <f>Messwerte!D9</f>
        <v>Widerstand [mΩ]</v>
      </c>
      <c r="BQ2" s="67" t="str">
        <f>Messwerte!E9</f>
        <v>Temperatur 1 [°C]</v>
      </c>
      <c r="BR2" s="68" t="str">
        <f>Messwerte!F9</f>
        <v>Temperatur 2 [°C]</v>
      </c>
      <c r="BS2" s="67" t="str">
        <f>Messwerte!G9</f>
        <v>Temperatur 3 [°C]</v>
      </c>
      <c r="BT2" s="68" t="str">
        <f>Messwerte!H9</f>
        <v>Temperatur 4 [°C]</v>
      </c>
      <c r="BU2" s="67" t="str">
        <f>Messwerte!I9</f>
        <v>Temperatur 5 [°C]</v>
      </c>
      <c r="BV2" s="68" t="str">
        <f>Messwerte!J9</f>
        <v>Temperatur 6 [°C]</v>
      </c>
      <c r="BW2" s="67" t="str">
        <f>Messwerte!K9</f>
        <v>Temperatur 7 [°C]</v>
      </c>
      <c r="BX2" s="68" t="str">
        <f>Messwerte!L9</f>
        <v>Temperatur 8 [°C]</v>
      </c>
      <c r="BY2" s="67" t="str">
        <f>Messwerte!M9</f>
        <v>Temperatur 9 [°C]</v>
      </c>
      <c r="BZ2" s="71" t="str">
        <f>Messwerte!N9</f>
        <v>Temperatur 10 [°C]</v>
      </c>
      <c r="CA2" s="68" t="str">
        <f>Messwerte!B9</f>
        <v>Zeit [s]</v>
      </c>
      <c r="CB2" s="67" t="str">
        <f>Messwerte!C9</f>
        <v>Strom [A]</v>
      </c>
      <c r="CC2" s="68" t="str">
        <f>Messwerte!D9</f>
        <v>Widerstand [mΩ]</v>
      </c>
      <c r="CD2" s="67" t="str">
        <f>Messwerte!E9</f>
        <v>Temperatur 1 [°C]</v>
      </c>
      <c r="CE2" s="68" t="str">
        <f>Messwerte!F9</f>
        <v>Temperatur 2 [°C]</v>
      </c>
      <c r="CF2" s="67" t="str">
        <f>Messwerte!G9</f>
        <v>Temperatur 3 [°C]</v>
      </c>
      <c r="CG2" s="68" t="str">
        <f>Messwerte!H9</f>
        <v>Temperatur 4 [°C]</v>
      </c>
      <c r="CH2" s="67" t="str">
        <f>Messwerte!I9</f>
        <v>Temperatur 5 [°C]</v>
      </c>
      <c r="CI2" s="68" t="str">
        <f>Messwerte!J9</f>
        <v>Temperatur 6 [°C]</v>
      </c>
      <c r="CJ2" s="67" t="str">
        <f>Messwerte!K9</f>
        <v>Temperatur 7 [°C]</v>
      </c>
      <c r="CK2" s="68" t="str">
        <f>Messwerte!L9</f>
        <v>Temperatur 8 [°C]</v>
      </c>
      <c r="CL2" s="67" t="str">
        <f>Messwerte!M9</f>
        <v>Temperatur 9 [°C]</v>
      </c>
      <c r="CM2" s="71" t="str">
        <f>Messwerte!N9</f>
        <v>Temperatur 10 [°C]</v>
      </c>
      <c r="CN2" s="68" t="str">
        <f>Messwerte!B9</f>
        <v>Zeit [s]</v>
      </c>
      <c r="CO2" s="67" t="str">
        <f>Messwerte!C9</f>
        <v>Strom [A]</v>
      </c>
      <c r="CP2" s="68" t="str">
        <f>Messwerte!D9</f>
        <v>Widerstand [mΩ]</v>
      </c>
      <c r="CQ2" s="67" t="str">
        <f>Messwerte!E9</f>
        <v>Temperatur 1 [°C]</v>
      </c>
      <c r="CR2" s="68" t="str">
        <f>Messwerte!F9</f>
        <v>Temperatur 2 [°C]</v>
      </c>
      <c r="CS2" s="67" t="str">
        <f>Messwerte!G9</f>
        <v>Temperatur 3 [°C]</v>
      </c>
      <c r="CT2" s="68" t="str">
        <f>Messwerte!H9</f>
        <v>Temperatur 4 [°C]</v>
      </c>
      <c r="CU2" s="67" t="str">
        <f>Messwerte!I9</f>
        <v>Temperatur 5 [°C]</v>
      </c>
      <c r="CV2" s="68" t="str">
        <f>Messwerte!J9</f>
        <v>Temperatur 6 [°C]</v>
      </c>
      <c r="CW2" s="67" t="str">
        <f>Messwerte!K9</f>
        <v>Temperatur 7 [°C]</v>
      </c>
      <c r="CX2" s="68" t="str">
        <f>Messwerte!L9</f>
        <v>Temperatur 8 [°C]</v>
      </c>
      <c r="CY2" s="67" t="str">
        <f>Messwerte!M9</f>
        <v>Temperatur 9 [°C]</v>
      </c>
      <c r="CZ2" s="71" t="str">
        <f>Messwerte!N9</f>
        <v>Temperatur 10 [°C]</v>
      </c>
      <c r="DA2" s="68" t="str">
        <f>Messwerte!B9</f>
        <v>Zeit [s]</v>
      </c>
      <c r="DB2" s="67" t="str">
        <f>Messwerte!C9</f>
        <v>Strom [A]</v>
      </c>
      <c r="DC2" s="68" t="str">
        <f>Messwerte!D9</f>
        <v>Widerstand [mΩ]</v>
      </c>
      <c r="DD2" s="67" t="str">
        <f>Messwerte!E9</f>
        <v>Temperatur 1 [°C]</v>
      </c>
      <c r="DE2" s="68" t="str">
        <f>Messwerte!F9</f>
        <v>Temperatur 2 [°C]</v>
      </c>
      <c r="DF2" s="67" t="str">
        <f>Messwerte!G9</f>
        <v>Temperatur 3 [°C]</v>
      </c>
      <c r="DG2" s="68" t="str">
        <f>Messwerte!H9</f>
        <v>Temperatur 4 [°C]</v>
      </c>
      <c r="DH2" s="67" t="str">
        <f>Messwerte!I9</f>
        <v>Temperatur 5 [°C]</v>
      </c>
      <c r="DI2" s="68" t="str">
        <f>Messwerte!J9</f>
        <v>Temperatur 6 [°C]</v>
      </c>
      <c r="DJ2" s="67" t="str">
        <f>Messwerte!K9</f>
        <v>Temperatur 7 [°C]</v>
      </c>
      <c r="DK2" s="68" t="str">
        <f>Messwerte!L9</f>
        <v>Temperatur 8 [°C]</v>
      </c>
      <c r="DL2" s="67" t="str">
        <f>Messwerte!M9</f>
        <v>Temperatur 9 [°C]</v>
      </c>
      <c r="DM2" s="71" t="str">
        <f>Messwerte!N9</f>
        <v>Temperatur 10 [°C]</v>
      </c>
      <c r="DN2" s="72" t="str">
        <f>Messwerte!B9</f>
        <v>Zeit [s]</v>
      </c>
      <c r="DO2" s="67" t="str">
        <f>Messwerte!C9</f>
        <v>Strom [A]</v>
      </c>
      <c r="DP2" s="72" t="str">
        <f>Messwerte!D9</f>
        <v>Widerstand [mΩ]</v>
      </c>
      <c r="DQ2" s="67" t="str">
        <f>Messwerte!E9</f>
        <v>Temperatur 1 [°C]</v>
      </c>
      <c r="DR2" s="72" t="str">
        <f>Messwerte!F9</f>
        <v>Temperatur 2 [°C]</v>
      </c>
      <c r="DS2" s="67" t="str">
        <f>Messwerte!G9</f>
        <v>Temperatur 3 [°C]</v>
      </c>
      <c r="DT2" s="72" t="str">
        <f>Messwerte!H9</f>
        <v>Temperatur 4 [°C]</v>
      </c>
      <c r="DU2" s="67" t="str">
        <f>Messwerte!I9</f>
        <v>Temperatur 5 [°C]</v>
      </c>
      <c r="DV2" s="72" t="str">
        <f>Messwerte!J9</f>
        <v>Temperatur 6 [°C]</v>
      </c>
      <c r="DW2" s="67" t="str">
        <f>Messwerte!K9</f>
        <v>Temperatur 7 [°C]</v>
      </c>
      <c r="DX2" s="72" t="str">
        <f>Messwerte!L9</f>
        <v>Temperatur 8 [°C]</v>
      </c>
      <c r="DY2" s="67" t="str">
        <f>Messwerte!M9</f>
        <v>Temperatur 9 [°C]</v>
      </c>
      <c r="DZ2" s="73" t="str">
        <f>Messwerte!N9</f>
        <v>Temperatur 10 [°C]</v>
      </c>
      <c r="EA2" s="27">
        <v>0</v>
      </c>
    </row>
    <row r="3" spans="1:131" ht="15" customHeight="1" x14ac:dyDescent="0.25">
      <c r="A3" s="63"/>
      <c r="B3" s="60"/>
      <c r="C3" s="60"/>
      <c r="D3" s="61"/>
      <c r="E3" s="61"/>
      <c r="F3" s="61"/>
      <c r="G3" s="62"/>
      <c r="H3" s="62"/>
      <c r="I3" s="62"/>
      <c r="J3" s="62"/>
      <c r="K3" s="62"/>
      <c r="L3" s="62"/>
      <c r="M3" s="64"/>
      <c r="N3" s="63"/>
      <c r="O3" s="60"/>
      <c r="P3" s="60"/>
      <c r="Q3" s="61"/>
      <c r="R3" s="61"/>
      <c r="S3" s="61"/>
      <c r="T3" s="61"/>
      <c r="U3" s="61"/>
      <c r="V3" s="61"/>
      <c r="W3" s="61"/>
      <c r="X3" s="61"/>
      <c r="Y3" s="61"/>
      <c r="Z3" s="65"/>
      <c r="AA3" s="21"/>
      <c r="AB3" s="11"/>
      <c r="AC3" s="11"/>
      <c r="AD3" s="12"/>
      <c r="AE3" s="12"/>
      <c r="AF3" s="12"/>
      <c r="AG3" s="12"/>
      <c r="AH3" s="29"/>
      <c r="AI3" s="29"/>
      <c r="AJ3" s="29"/>
      <c r="AK3" s="29"/>
      <c r="AL3" s="29"/>
      <c r="AM3" s="10"/>
      <c r="AN3" s="21"/>
      <c r="AO3" s="11"/>
      <c r="AP3" s="11"/>
      <c r="AQ3" s="12"/>
      <c r="AR3" s="12"/>
      <c r="AS3" s="12"/>
      <c r="AT3" s="12"/>
      <c r="AU3" s="29"/>
      <c r="AV3" s="29"/>
      <c r="AW3" s="29"/>
      <c r="AX3" s="29"/>
      <c r="AY3" s="29"/>
      <c r="AZ3" s="10"/>
      <c r="BA3" s="21"/>
      <c r="BB3" s="11"/>
      <c r="BC3" s="11"/>
      <c r="BD3" s="12"/>
      <c r="BE3" s="12"/>
      <c r="BF3" s="12"/>
      <c r="BG3" s="12"/>
      <c r="BH3" s="29"/>
      <c r="BI3" s="29"/>
      <c r="BJ3" s="29"/>
      <c r="BK3" s="29"/>
      <c r="BL3" s="29"/>
      <c r="BM3" s="10"/>
      <c r="BN3" s="21"/>
      <c r="BO3" s="11"/>
      <c r="BP3" s="11"/>
      <c r="BQ3" s="12"/>
      <c r="BR3" s="12"/>
      <c r="BS3" s="12"/>
      <c r="BT3" s="12"/>
      <c r="BU3" s="29"/>
      <c r="BV3" s="29"/>
      <c r="BW3" s="29"/>
      <c r="BX3" s="29"/>
      <c r="BY3" s="29"/>
      <c r="BZ3" s="10"/>
      <c r="CA3" s="21"/>
      <c r="CB3" s="11"/>
      <c r="CC3" s="11"/>
      <c r="CD3" s="12"/>
      <c r="CE3" s="12"/>
      <c r="CF3" s="12"/>
      <c r="CG3" s="29"/>
      <c r="CH3" s="29"/>
      <c r="CI3" s="29"/>
      <c r="CJ3" s="29"/>
      <c r="CK3" s="29"/>
      <c r="CL3" s="29"/>
      <c r="CM3" s="10"/>
      <c r="CN3" s="21"/>
      <c r="CO3" s="11"/>
      <c r="CP3" s="11"/>
      <c r="CQ3" s="12"/>
      <c r="CR3" s="12"/>
      <c r="CS3" s="12"/>
      <c r="CT3" s="29"/>
      <c r="CU3" s="29"/>
      <c r="CV3" s="29"/>
      <c r="CW3" s="29"/>
      <c r="CX3" s="29"/>
      <c r="CY3" s="29"/>
      <c r="CZ3" s="10"/>
      <c r="DA3" s="21"/>
      <c r="DB3" s="11"/>
      <c r="DC3" s="11"/>
      <c r="DD3" s="12"/>
      <c r="DE3" s="12"/>
      <c r="DF3" s="12"/>
      <c r="DG3" s="29"/>
      <c r="DH3" s="29"/>
      <c r="DI3" s="29"/>
      <c r="DJ3" s="29"/>
      <c r="DK3" s="29"/>
      <c r="DL3" s="29"/>
      <c r="DM3" s="10"/>
      <c r="DN3" s="21"/>
      <c r="DO3" s="11"/>
      <c r="DP3" s="11"/>
      <c r="DQ3" s="12"/>
      <c r="DR3" s="12"/>
      <c r="DS3" s="12"/>
      <c r="DT3" s="29"/>
      <c r="DU3" s="29"/>
      <c r="DV3" s="29"/>
      <c r="DW3" s="29"/>
      <c r="DX3" s="29"/>
      <c r="DY3" s="29"/>
      <c r="DZ3" s="10"/>
      <c r="EA3" s="19">
        <f>COLUMN(EA1)</f>
        <v>131</v>
      </c>
    </row>
    <row r="904" spans="40:118" x14ac:dyDescent="0.25">
      <c r="AN904" s="20">
        <v>2.1053240740740744E-2</v>
      </c>
      <c r="BA904" s="20">
        <v>2.1053240740740744E-2</v>
      </c>
      <c r="BN904" s="20">
        <v>2.1053240740740744E-2</v>
      </c>
      <c r="CA904" s="20">
        <v>2.1053240740740744E-2</v>
      </c>
      <c r="CN904" s="20">
        <v>2.1053240740740744E-2</v>
      </c>
      <c r="DA904" s="20">
        <v>2.1053240740740744E-2</v>
      </c>
      <c r="DN904" s="20">
        <v>2.1053240740740744E-2</v>
      </c>
    </row>
    <row r="905" spans="40:118" x14ac:dyDescent="0.25">
      <c r="AN905" s="20">
        <v>2.1076388888888891E-2</v>
      </c>
      <c r="BA905" s="20">
        <v>2.1076388888888891E-2</v>
      </c>
      <c r="BN905" s="20">
        <v>2.1076388888888891E-2</v>
      </c>
      <c r="CA905" s="20">
        <v>2.1076388888888891E-2</v>
      </c>
      <c r="CN905" s="20">
        <v>2.1076388888888891E-2</v>
      </c>
      <c r="DA905" s="20">
        <v>2.1076388888888891E-2</v>
      </c>
      <c r="DN905" s="20">
        <v>2.1076388888888891E-2</v>
      </c>
    </row>
    <row r="906" spans="40:118" x14ac:dyDescent="0.25">
      <c r="AN906" s="20">
        <v>2.1099537037037038E-2</v>
      </c>
      <c r="BA906" s="20">
        <v>2.1099537037037038E-2</v>
      </c>
      <c r="BN906" s="20">
        <v>2.1099537037037038E-2</v>
      </c>
      <c r="CA906" s="20">
        <v>2.1099537037037038E-2</v>
      </c>
      <c r="CN906" s="20">
        <v>2.1099537037037038E-2</v>
      </c>
      <c r="DA906" s="20">
        <v>2.1099537037037038E-2</v>
      </c>
      <c r="DN906" s="20">
        <v>2.1099537037037038E-2</v>
      </c>
    </row>
    <row r="907" spans="40:118" x14ac:dyDescent="0.25">
      <c r="AN907" s="20">
        <v>2.1122685185185185E-2</v>
      </c>
      <c r="BA907" s="20">
        <v>2.1122685185185185E-2</v>
      </c>
      <c r="BN907" s="20">
        <v>2.1122685185185185E-2</v>
      </c>
      <c r="CA907" s="20">
        <v>2.1122685185185185E-2</v>
      </c>
      <c r="CN907" s="20">
        <v>2.1122685185185185E-2</v>
      </c>
      <c r="DA907" s="20">
        <v>2.1122685185185185E-2</v>
      </c>
      <c r="DN907" s="20">
        <v>2.1122685185185185E-2</v>
      </c>
    </row>
    <row r="908" spans="40:118" x14ac:dyDescent="0.25">
      <c r="AN908" s="20">
        <v>2.1145833333333332E-2</v>
      </c>
      <c r="BA908" s="20">
        <v>2.1145833333333332E-2</v>
      </c>
      <c r="BN908" s="20">
        <v>2.1145833333333332E-2</v>
      </c>
      <c r="CA908" s="20">
        <v>2.1145833333333332E-2</v>
      </c>
      <c r="CN908" s="20">
        <v>2.1145833333333332E-2</v>
      </c>
      <c r="DA908" s="20">
        <v>2.1145833333333332E-2</v>
      </c>
      <c r="DN908" s="20">
        <v>2.1145833333333332E-2</v>
      </c>
    </row>
    <row r="909" spans="40:118" x14ac:dyDescent="0.25">
      <c r="AN909" s="20">
        <v>2.1168981481481483E-2</v>
      </c>
      <c r="BA909" s="20">
        <v>2.1168981481481483E-2</v>
      </c>
      <c r="BN909" s="20">
        <v>2.1168981481481483E-2</v>
      </c>
      <c r="CA909" s="20">
        <v>2.1168981481481483E-2</v>
      </c>
      <c r="CN909" s="20">
        <v>2.1168981481481483E-2</v>
      </c>
      <c r="DA909" s="20">
        <v>2.1168981481481483E-2</v>
      </c>
      <c r="DN909" s="20">
        <v>2.1168981481481483E-2</v>
      </c>
    </row>
  </sheetData>
  <customSheetViews>
    <customSheetView guid="{0C656E72-87B9-4C95-8287-517038B0F031}" scale="90" fitToPage="1">
      <selection activeCell="B2" sqref="B2"/>
      <pageMargins left="0.78740157480314965" right="0.2" top="0.52" bottom="0.98425196850393704" header="0.51181102362204722" footer="0.51181102362204722"/>
      <printOptions gridLines="1"/>
      <pageSetup paperSize="9" scale="42" orientation="portrait" blackAndWhite="1" horizontalDpi="4294967293" r:id="rId1"/>
      <headerFooter alignWithMargins="0"/>
    </customSheetView>
    <customSheetView guid="{6EA2F660-001E-40DA-8FB9-E9797D2637C4}" scale="90" fitToPage="1">
      <selection activeCell="B2" sqref="B2"/>
      <pageMargins left="0.78740157480314965" right="0.2" top="0.52" bottom="0.98425196850393704" header="0.51181102362204722" footer="0.51181102362204722"/>
      <printOptions gridLines="1"/>
      <pageSetup paperSize="9" scale="42" orientation="portrait" blackAndWhite="1" horizontalDpi="4294967293" r:id="rId2"/>
      <headerFooter alignWithMargins="0"/>
    </customSheetView>
  </customSheetViews>
  <mergeCells count="10">
    <mergeCell ref="CB1:CM1"/>
    <mergeCell ref="CO1:CZ1"/>
    <mergeCell ref="DB1:DM1"/>
    <mergeCell ref="DO1:DZ1"/>
    <mergeCell ref="B1:M1"/>
    <mergeCell ref="O1:Z1"/>
    <mergeCell ref="AB1:AM1"/>
    <mergeCell ref="AO1:AZ1"/>
    <mergeCell ref="BB1:BM1"/>
    <mergeCell ref="BO1:BZ1"/>
  </mergeCells>
  <phoneticPr fontId="2" type="noConversion"/>
  <printOptions gridLines="1"/>
  <pageMargins left="0.78740157480314965" right="0.2" top="0.52" bottom="0.98425196850393704" header="0.51181102362204722" footer="0.51181102362204722"/>
  <pageSetup paperSize="9" scale="42" orientation="portrait" blackAndWhite="1" horizontalDpi="4294967293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"/>
  <sheetViews>
    <sheetView showGridLines="0" showRowColHeaders="0" workbookViewId="0">
      <selection activeCell="G34" sqref="G34"/>
    </sheetView>
  </sheetViews>
  <sheetFormatPr baseColWidth="10" defaultRowHeight="12.5" x14ac:dyDescent="0.25"/>
  <cols>
    <col min="1" max="1" width="1.6328125" customWidth="1"/>
    <col min="2" max="2" width="37.1796875" customWidth="1"/>
  </cols>
  <sheetData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C892-9780-4C9A-B316-46FD37447500}">
  <dimension ref="A1"/>
  <sheetViews>
    <sheetView showGridLines="0" showRowColHeaders="0" workbookViewId="0">
      <selection activeCell="F35" sqref="F35"/>
    </sheetView>
  </sheetViews>
  <sheetFormatPr baseColWidth="10" defaultRowHeight="12.5" x14ac:dyDescent="0.25"/>
  <cols>
    <col min="1" max="1" width="1.6328125" customWidth="1"/>
    <col min="2" max="2" width="37.1796875" customWidth="1"/>
  </cols>
  <sheetData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A867-EB42-4637-BCCE-CAB2488DAAE0}">
  <dimension ref="A1"/>
  <sheetViews>
    <sheetView showGridLines="0" showRowColHeaders="0" workbookViewId="0">
      <selection activeCell="F35" sqref="F35"/>
    </sheetView>
  </sheetViews>
  <sheetFormatPr baseColWidth="10" defaultRowHeight="12.5" x14ac:dyDescent="0.25"/>
  <cols>
    <col min="1" max="1" width="1.6328125" customWidth="1"/>
    <col min="2" max="2" width="37.1796875" customWidth="1"/>
  </cols>
  <sheetData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15B4-46E0-4FA6-8810-D998ACF60AC9}">
  <dimension ref="A1"/>
  <sheetViews>
    <sheetView showGridLines="0" showRowColHeaders="0" workbookViewId="0">
      <selection activeCell="G36" sqref="G36"/>
    </sheetView>
  </sheetViews>
  <sheetFormatPr baseColWidth="10" defaultRowHeight="12.5" x14ac:dyDescent="0.25"/>
  <cols>
    <col min="1" max="1" width="1.6328125" customWidth="1"/>
    <col min="2" max="2" width="37.1796875" customWidth="1"/>
  </cols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4F19-3AC5-4F6B-A877-7EEDC9649B57}">
  <dimension ref="A1"/>
  <sheetViews>
    <sheetView showGridLines="0" showRowColHeaders="0" workbookViewId="0">
      <selection activeCell="I36" sqref="I36"/>
    </sheetView>
  </sheetViews>
  <sheetFormatPr baseColWidth="10" defaultRowHeight="12.5" x14ac:dyDescent="0.25"/>
  <cols>
    <col min="1" max="1" width="1.6328125" customWidth="1"/>
    <col min="2" max="2" width="37.179687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Messwerte</vt:lpstr>
      <vt:lpstr>Temperatur</vt:lpstr>
      <vt:lpstr>Widerstand</vt:lpstr>
      <vt:lpstr>Intervalle</vt:lpstr>
      <vt:lpstr>_Intervalle_Temperatur 1</vt:lpstr>
      <vt:lpstr>_Intervalle_Temperatur 2</vt:lpstr>
      <vt:lpstr>_Intervalle_Temperatur 3</vt:lpstr>
      <vt:lpstr>_Intervalle_Temperatur 4</vt:lpstr>
      <vt:lpstr>_Intervalle_Temperatur 5</vt:lpstr>
      <vt:lpstr>_Intervalle_Temperatur 6</vt:lpstr>
      <vt:lpstr>_Intervalle_Temperatur 7</vt:lpstr>
      <vt:lpstr>_Intervalle_Temperatur 8</vt:lpstr>
      <vt:lpstr>_Intervalle_Temperatur 9</vt:lpstr>
      <vt:lpstr>_Intervalle_Temperatur 10</vt:lpstr>
      <vt:lpstr>Strom Kurve Werte</vt:lpstr>
      <vt:lpstr>Strombelastbarkeit</vt:lpstr>
      <vt:lpstr>Strom Derating</vt:lpstr>
    </vt:vector>
  </TitlesOfParts>
  <Company>INGUN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Tester</dc:creator>
  <cp:lastModifiedBy>Olga Makukha</cp:lastModifiedBy>
  <cp:lastPrinted>2023-09-29T09:50:48Z</cp:lastPrinted>
  <dcterms:created xsi:type="dcterms:W3CDTF">2002-04-04T12:36:57Z</dcterms:created>
  <dcterms:modified xsi:type="dcterms:W3CDTF">2025-03-03T14:26:38Z</dcterms:modified>
</cp:coreProperties>
</file>